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1720" windowHeight="9750" activeTab="0"/>
  </bookViews>
  <sheets>
    <sheet name="教学进程安排表（卓越班）" sheetId="1" r:id="rId1"/>
    <sheet name="实践按模块" sheetId="2" state="hidden" r:id="rId2"/>
    <sheet name="实践环节安排表" sheetId="3" r:id="rId3"/>
    <sheet name="学分学时分配表" sheetId="4" r:id="rId4"/>
    <sheet name="综合素质课外培养计划" sheetId="5" r:id="rId5"/>
    <sheet name="公共选修课程安排表" sheetId="6" r:id="rId6"/>
    <sheet name="关联矩阵" sheetId="7" state="hidden" r:id="rId7"/>
    <sheet name="修改说明" sheetId="8" state="hidden" r:id="rId8"/>
  </sheets>
  <externalReferences>
    <externalReference r:id="rId12"/>
    <externalReference r:id="rId13"/>
  </externalReferences>
  <definedNames>
    <definedName name="_xlfn.SUMIFS" hidden="1">#NAME?</definedName>
    <definedName name="_xlnm.Print_Area" localSheetId="4">'综合素质课外培养计划'!$A$1:$I$29</definedName>
    <definedName name="_xlnm.Print_Titles" localSheetId="5">'公共选修课程安排表'!$2:$2</definedName>
    <definedName name="_xlnm.Print_Titles" localSheetId="4">'综合素质课外培养计划'!$2:$4</definedName>
  </definedNames>
  <calcPr fullCalcOnLoad="1"/>
  <pivotCaches>
    <pivotCache cacheId="1" r:id="rId9"/>
  </pivotCaches>
</workbook>
</file>

<file path=xl/comments1.xml><?xml version="1.0" encoding="utf-8"?>
<comments xmlns="http://schemas.openxmlformats.org/spreadsheetml/2006/main">
  <authors>
    <author>bxl</author>
  </authors>
  <commentList>
    <comment ref="D143" authorId="0">
      <text>
        <r>
          <rPr>
            <b/>
            <sz val="9"/>
            <rFont val="宋体"/>
            <family val="0"/>
          </rPr>
          <t>bxl:</t>
        </r>
        <r>
          <rPr>
            <sz val="9"/>
            <rFont val="宋体"/>
            <family val="0"/>
          </rPr>
          <t xml:space="preserve">
卓越有。热动没有</t>
        </r>
      </text>
    </comment>
    <comment ref="AB121" authorId="0">
      <text>
        <r>
          <rPr>
            <b/>
            <sz val="9"/>
            <rFont val="宋体"/>
            <family val="0"/>
          </rPr>
          <t>bxl:</t>
        </r>
        <r>
          <rPr>
            <sz val="9"/>
            <rFont val="宋体"/>
            <family val="0"/>
          </rPr>
          <t xml:space="preserve">
周数比集中实践环节的学分少，因为</t>
        </r>
        <r>
          <rPr>
            <sz val="9"/>
            <rFont val="宋体"/>
            <family val="0"/>
          </rPr>
          <t>1.5学分的物理实验算到集中实践环节学分中了；实际上应该算在AG学分中。</t>
        </r>
      </text>
    </comment>
    <comment ref="F120" authorId="0">
      <text>
        <r>
          <rPr>
            <b/>
            <sz val="9"/>
            <rFont val="宋体"/>
            <family val="0"/>
          </rPr>
          <t>bxl:</t>
        </r>
        <r>
          <rPr>
            <sz val="9"/>
            <rFont val="宋体"/>
            <family val="0"/>
          </rPr>
          <t xml:space="preserve">
+0以后是模块选修课
</t>
        </r>
      </text>
    </comment>
  </commentList>
</comments>
</file>

<file path=xl/comments2.xml><?xml version="1.0" encoding="utf-8"?>
<comments xmlns="http://schemas.openxmlformats.org/spreadsheetml/2006/main">
  <authors>
    <author>bxl</author>
  </authors>
  <commentList>
    <comment ref="D7" authorId="0">
      <text>
        <r>
          <rPr>
            <b/>
            <sz val="9"/>
            <rFont val="宋体"/>
            <family val="0"/>
          </rPr>
          <t>bxl:</t>
        </r>
        <r>
          <rPr>
            <sz val="9"/>
            <rFont val="宋体"/>
            <family val="0"/>
          </rPr>
          <t xml:space="preserve">
新增加</t>
        </r>
      </text>
    </comment>
    <comment ref="D8" authorId="0">
      <text>
        <r>
          <rPr>
            <b/>
            <sz val="9"/>
            <rFont val="宋体"/>
            <family val="0"/>
          </rPr>
          <t>bxl:</t>
        </r>
        <r>
          <rPr>
            <sz val="9"/>
            <rFont val="宋体"/>
            <family val="0"/>
          </rPr>
          <t xml:space="preserve">
卓越没有</t>
        </r>
      </text>
    </comment>
    <comment ref="D9" authorId="0">
      <text>
        <r>
          <rPr>
            <b/>
            <sz val="9"/>
            <rFont val="宋体"/>
            <family val="0"/>
          </rPr>
          <t>bxl:</t>
        </r>
        <r>
          <rPr>
            <sz val="9"/>
            <rFont val="宋体"/>
            <family val="0"/>
          </rPr>
          <t xml:space="preserve">
卓越没有</t>
        </r>
      </text>
    </comment>
  </commentList>
</comments>
</file>

<file path=xl/comments4.xml><?xml version="1.0" encoding="utf-8"?>
<comments xmlns="http://schemas.openxmlformats.org/spreadsheetml/2006/main">
  <authors>
    <author>HasLong</author>
  </authors>
  <commentList>
    <comment ref="N6" authorId="0">
      <text>
        <r>
          <rPr>
            <b/>
            <sz val="9"/>
            <rFont val="宋体"/>
            <family val="0"/>
          </rPr>
          <t>HasLong:</t>
        </r>
        <r>
          <rPr>
            <sz val="9"/>
            <rFont val="宋体"/>
            <family val="0"/>
          </rPr>
          <t xml:space="preserve">
还要加上物理实验这种独立试验学时，所以不是168</t>
        </r>
      </text>
    </comment>
  </commentList>
</comments>
</file>

<file path=xl/sharedStrings.xml><?xml version="1.0" encoding="utf-8"?>
<sst xmlns="http://schemas.openxmlformats.org/spreadsheetml/2006/main" count="1883" uniqueCount="692">
  <si>
    <t>课程名称</t>
  </si>
  <si>
    <t>各学期周学时分配</t>
  </si>
  <si>
    <t>总学时</t>
  </si>
  <si>
    <t>中国近现代史纲要</t>
  </si>
  <si>
    <t>形势与政策</t>
  </si>
  <si>
    <t>课程类别</t>
  </si>
  <si>
    <t>课程编号</t>
  </si>
  <si>
    <t>课程属性</t>
  </si>
  <si>
    <t>学分</t>
  </si>
  <si>
    <t>备注</t>
  </si>
  <si>
    <t>实验</t>
  </si>
  <si>
    <t>上机</t>
  </si>
  <si>
    <t>必修</t>
  </si>
  <si>
    <t>马克思主义基本原理</t>
  </si>
  <si>
    <t>每学期不少于2个讲座</t>
  </si>
  <si>
    <t>0304110009</t>
  </si>
  <si>
    <t>大学生职业发展与就业指导</t>
  </si>
  <si>
    <t>0401150003</t>
  </si>
  <si>
    <t>军事理论</t>
  </si>
  <si>
    <t>与军训结合进行</t>
  </si>
  <si>
    <t>0715260001</t>
  </si>
  <si>
    <t>大学生心理健康教育</t>
  </si>
  <si>
    <t>0304160001</t>
  </si>
  <si>
    <t>大学生创业教育</t>
  </si>
  <si>
    <r>
      <t>2</t>
    </r>
    <r>
      <rPr>
        <sz val="9"/>
        <rFont val="宋体"/>
        <family val="0"/>
      </rPr>
      <t>周</t>
    </r>
  </si>
  <si>
    <t>选修</t>
  </si>
  <si>
    <t>人文社科类课程</t>
  </si>
  <si>
    <t>经济与管理类课程</t>
  </si>
  <si>
    <t>公共基础模块合计</t>
  </si>
  <si>
    <t>课程类别</t>
  </si>
  <si>
    <t>课程编号</t>
  </si>
  <si>
    <t>学分</t>
  </si>
  <si>
    <t>周数</t>
  </si>
  <si>
    <t>学时</t>
  </si>
  <si>
    <t>各学期周数（学时数）分配</t>
  </si>
  <si>
    <t>备注</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</si>
  <si>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</si>
  <si>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军训</t>
  </si>
  <si>
    <t>0401950002</t>
  </si>
  <si>
    <t>计算机基础技能实训</t>
  </si>
  <si>
    <t>教学单位考核</t>
  </si>
  <si>
    <t>实践环节总计</t>
  </si>
  <si>
    <t>总学时</t>
  </si>
  <si>
    <t>总学时分配</t>
  </si>
  <si>
    <t>讲课</t>
  </si>
  <si>
    <t>课外</t>
  </si>
  <si>
    <t>思想道德修养与法律基础</t>
  </si>
  <si>
    <t>GJ</t>
  </si>
  <si>
    <t>GX</t>
  </si>
  <si>
    <t>综合素质课外培养学分</t>
  </si>
  <si>
    <t>公共基础模块</t>
  </si>
  <si>
    <t>毛泽东思想、邓小平理论和“三个代表”重要思想概论</t>
  </si>
  <si>
    <t>自主训练+集中考核</t>
  </si>
  <si>
    <t>6</t>
  </si>
  <si>
    <t>0301110011</t>
  </si>
  <si>
    <t>中国近现代史纲要</t>
  </si>
  <si>
    <t>0601110012</t>
  </si>
  <si>
    <t>0302110005</t>
  </si>
  <si>
    <t>0302110015
0302110016</t>
  </si>
  <si>
    <t>形势与政策</t>
  </si>
  <si>
    <t>0304110010</t>
  </si>
  <si>
    <t>0402112014
0402112019</t>
  </si>
  <si>
    <t>大学体育BⅠ～BⅥ</t>
  </si>
  <si>
    <t xml:space="preserve">    3、理论课程16学时计1学分，实践环节1周计1学分，其中思政类课程讲课16学时计1学分，课外16学时计0.5学分，大学生创业教育18学时计1学分，大学体育32学时计1学分，独立设课实验24学时计1学分。</t>
  </si>
  <si>
    <t>小计</t>
  </si>
  <si>
    <t>学分</t>
  </si>
  <si>
    <t>课程代码</t>
  </si>
  <si>
    <t>0303210001</t>
  </si>
  <si>
    <t>GX 大学生媒介素养概论</t>
  </si>
  <si>
    <t>0</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</si>
  <si>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</si>
  <si>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</si>
  <si>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</si>
  <si>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</si>
  <si>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</si>
  <si>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</si>
  <si>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</si>
  <si>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</si>
  <si>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</si>
  <si>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</si>
  <si>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</si>
  <si>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</si>
  <si>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</si>
  <si>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</si>
  <si>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</si>
  <si>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</si>
  <si>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</si>
  <si>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</si>
  <si>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</si>
  <si>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</si>
  <si>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</si>
  <si>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</si>
  <si>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</si>
  <si>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</si>
  <si>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</si>
  <si>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</si>
  <si>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</si>
  <si>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</si>
  <si>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</si>
  <si>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</si>
  <si>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</si>
  <si>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</si>
  <si>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</si>
  <si>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</si>
  <si>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</si>
  <si>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</si>
  <si>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</si>
  <si>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</si>
  <si>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</si>
  <si>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</si>
  <si>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</si>
  <si>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</si>
  <si>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</si>
  <si>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</si>
  <si>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0304250002</t>
  </si>
  <si>
    <t>GX 国际热点问题研究</t>
  </si>
  <si>
    <t>军训部</t>
  </si>
  <si>
    <t>0401250034</t>
  </si>
  <si>
    <t>GX 青年心理学</t>
  </si>
  <si>
    <t>0401250035</t>
  </si>
  <si>
    <t>GX 大学生心理学</t>
  </si>
  <si>
    <t>0501231001</t>
  </si>
  <si>
    <t>GX 中国古典诗词欣赏艺术</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</si>
  <si>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</si>
  <si>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</si>
  <si>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</si>
  <si>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</si>
  <si>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</si>
  <si>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</si>
  <si>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</si>
  <si>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</si>
  <si>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</si>
  <si>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</si>
  <si>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</si>
  <si>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</si>
  <si>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</si>
  <si>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</si>
  <si>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</si>
  <si>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</si>
  <si>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</si>
  <si>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</si>
  <si>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</si>
  <si>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</si>
  <si>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</si>
  <si>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</si>
  <si>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</si>
  <si>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</si>
  <si>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</si>
  <si>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</si>
  <si>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</si>
  <si>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</si>
  <si>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</si>
  <si>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</si>
  <si>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</si>
  <si>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</si>
  <si>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</si>
  <si>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</si>
  <si>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</si>
  <si>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</si>
  <si>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</si>
  <si>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</si>
  <si>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</si>
  <si>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</si>
  <si>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</si>
  <si>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</si>
  <si>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</si>
  <si>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</si>
  <si>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</si>
  <si>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</si>
  <si>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</si>
  <si>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</si>
  <si>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</si>
  <si>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</si>
  <si>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</si>
  <si>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</si>
  <si>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</si>
  <si>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</si>
  <si>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</si>
  <si>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</si>
  <si>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</si>
  <si>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</si>
  <si>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</si>
  <si>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</si>
  <si>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</si>
  <si>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</si>
  <si>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</si>
  <si>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</si>
  <si>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</si>
  <si>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</si>
  <si>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</si>
  <si>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</si>
  <si>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</si>
  <si>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</si>
  <si>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</si>
  <si>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</si>
  <si>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</si>
  <si>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</si>
  <si>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</si>
  <si>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</si>
  <si>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</si>
  <si>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</si>
  <si>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</si>
  <si>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</si>
  <si>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</si>
  <si>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</si>
  <si>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</si>
  <si>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</si>
  <si>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</si>
  <si>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</si>
  <si>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</si>
  <si>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</si>
  <si>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</si>
  <si>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</si>
  <si>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</si>
  <si>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</si>
  <si>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</si>
  <si>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</si>
  <si>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工业中心</t>
  </si>
  <si>
    <t>0802234002</t>
  </si>
  <si>
    <t>0808234001</t>
  </si>
  <si>
    <t>0808234002</t>
  </si>
  <si>
    <t>0808234003</t>
  </si>
  <si>
    <t>0808234004</t>
  </si>
  <si>
    <t>0808234005</t>
  </si>
  <si>
    <t>0808234006</t>
  </si>
  <si>
    <t>0809234001</t>
  </si>
  <si>
    <t>0809234002</t>
  </si>
  <si>
    <t>0809234003</t>
  </si>
  <si>
    <t>0809234004</t>
  </si>
  <si>
    <t>0809234005</t>
  </si>
  <si>
    <t>GX 机器视觉理论与应用</t>
  </si>
  <si>
    <t>学科
类别</t>
  </si>
  <si>
    <t>课程名称</t>
  </si>
  <si>
    <t>讲课
学时</t>
  </si>
  <si>
    <t>实验
学时</t>
  </si>
  <si>
    <t>上机
学时</t>
  </si>
  <si>
    <t>课外
学时</t>
  </si>
  <si>
    <t>开课部门</t>
  </si>
  <si>
    <t>人文社科类课程</t>
  </si>
  <si>
    <t>人文与社会科学学院</t>
  </si>
  <si>
    <t>外国语学院</t>
  </si>
  <si>
    <t>汽车与轨道交通学院</t>
  </si>
  <si>
    <t>工业中心</t>
  </si>
  <si>
    <t>机关</t>
  </si>
  <si>
    <t>经济与管理类课程</t>
  </si>
  <si>
    <t>经济与管理学院</t>
  </si>
  <si>
    <t>自然科学与技术科学类课程</t>
  </si>
  <si>
    <t>数理部</t>
  </si>
  <si>
    <t>环境工程学院</t>
  </si>
  <si>
    <t>每类课程至少选修2学分，具体选修课程详见附表</t>
  </si>
  <si>
    <t>自主学习时数</t>
  </si>
  <si>
    <t>公共基础实践</t>
  </si>
  <si>
    <t>实习教学</t>
  </si>
  <si>
    <t>工程训练</t>
  </si>
  <si>
    <t>毕业设计</t>
  </si>
  <si>
    <t xml:space="preserve">    2、课程属性：GJ——公共基础课，GX——公共选修课，ZJ——专业基础课，ZY——专业课，SJ——实践教学环节。</t>
  </si>
  <si>
    <t>注：1、请在专业核心课程名称（关键实践环节）前加注“★”。</t>
  </si>
  <si>
    <t>填表说明</t>
  </si>
  <si>
    <t>各专业模
块中的课程由教学单位根据培养要求自行填写。请注意填写的模块名称要与培养方案WORD文本中的模块名称保持一致</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</si>
  <si>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</si>
  <si>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r>
      <t>培养方案总学时与总学分要求：
培养方案中的理论课程总学时控制在</t>
    </r>
    <r>
      <rPr>
        <sz val="11"/>
        <rFont val="Times New Roman"/>
        <family val="1"/>
      </rPr>
      <t>2300</t>
    </r>
    <r>
      <rPr>
        <sz val="11"/>
        <rFont val="宋体"/>
        <family val="0"/>
      </rPr>
      <t>学时左右（含公共选修课），总学分不超过</t>
    </r>
    <r>
      <rPr>
        <sz val="11"/>
        <rFont val="Times New Roman"/>
        <family val="1"/>
      </rPr>
      <t>190</t>
    </r>
    <r>
      <rPr>
        <sz val="11"/>
        <rFont val="宋体"/>
        <family val="0"/>
      </rPr>
      <t>学分（含综合素质课外培养</t>
    </r>
    <r>
      <rPr>
        <sz val="11"/>
        <rFont val="Times New Roman"/>
        <family val="1"/>
      </rPr>
      <t>10</t>
    </r>
    <r>
      <rPr>
        <sz val="11"/>
        <rFont val="宋体"/>
        <family val="0"/>
      </rPr>
      <t xml:space="preserve">学分）。
</t>
    </r>
  </si>
  <si>
    <t>公共选修课程安排表</t>
  </si>
  <si>
    <t>详见大学外语类课程教学安排</t>
  </si>
  <si>
    <t>综合素质课外培养模块</t>
  </si>
  <si>
    <t>职业技能培养</t>
  </si>
  <si>
    <t>组织管理能力培养</t>
  </si>
  <si>
    <t>文体类活动</t>
  </si>
  <si>
    <t>课程模块</t>
  </si>
  <si>
    <t>百分比</t>
  </si>
  <si>
    <t>通识教育</t>
  </si>
  <si>
    <t>专业教育</t>
  </si>
  <si>
    <t>课外培养</t>
  </si>
  <si>
    <t>理论教学</t>
  </si>
  <si>
    <t>实践教学</t>
  </si>
  <si>
    <t>必修</t>
  </si>
  <si>
    <t>选修</t>
  </si>
  <si>
    <t>专业基础</t>
  </si>
  <si>
    <t>专业</t>
  </si>
  <si>
    <t>比例</t>
  </si>
  <si>
    <t>学时</t>
  </si>
  <si>
    <t>合计</t>
  </si>
  <si>
    <t>附件1：</t>
  </si>
  <si>
    <t>附件2：</t>
  </si>
  <si>
    <t>GX 基于机器人的机械设计基础
(理论篇)</t>
  </si>
  <si>
    <t>GX 基于机器人的机械设计基础
(实践篇)</t>
  </si>
  <si>
    <t>GX 基于机器人的AD9电路设计
制作(理论篇)</t>
  </si>
  <si>
    <t>GX 基于机器人的AD9电路设计
制作(实践篇)</t>
  </si>
  <si>
    <t>GX 基于机器人的电子系统集成
(理论篇)</t>
  </si>
  <si>
    <t>GX 基于机器人的电子系统集成
(实践篇)</t>
  </si>
  <si>
    <t>GX 基于机器人的电子系统设计
基础(理论篇)</t>
  </si>
  <si>
    <t>GX 基于机器人的电子系统设计
基础(实践篇)</t>
  </si>
  <si>
    <t>GX 基于机器人的C51单片机应用
与实践(理论篇)</t>
  </si>
  <si>
    <t>GX 基于机器人的C51单片机应用
与实践(实践篇)</t>
  </si>
  <si>
    <t>GX 基于机器人的算法设计
(理论篇)</t>
  </si>
  <si>
    <t>GX 基于机器人的算法设计
(实践篇)</t>
  </si>
  <si>
    <t>考核方式</t>
  </si>
  <si>
    <t>公共选修模块</t>
  </si>
  <si>
    <t>0809902005</t>
  </si>
  <si>
    <t>0</t>
  </si>
  <si>
    <t>课程设计</t>
  </si>
  <si>
    <t>公共基础模块</t>
  </si>
  <si>
    <t>公共选修模块</t>
  </si>
  <si>
    <t>综合素质课外培养模块</t>
  </si>
  <si>
    <t xml:space="preserve">    3、实践教学栏内的“学分”计算为：集中实践环节学分+课程中的实验、上机、课外学分折算；</t>
  </si>
  <si>
    <t>注：1、理论教学栏内的“学时”=总学时分配中的讲课学时，不包含独立设课实验学时；</t>
  </si>
  <si>
    <t xml:space="preserve">    4、课程中的实验、上机、课外学分折算：实验、上机16学时计1学分，课外16学时计0.5学分，独立设课实验24学时计1学分。</t>
  </si>
  <si>
    <t>学时学分分配</t>
  </si>
  <si>
    <t>校团委</t>
  </si>
  <si>
    <t>附件3：</t>
  </si>
  <si>
    <t>模块信息</t>
  </si>
  <si>
    <t>项目信息</t>
  </si>
  <si>
    <t>备注</t>
  </si>
  <si>
    <t>模块</t>
  </si>
  <si>
    <t>模块学分限值</t>
  </si>
  <si>
    <t>类别</t>
  </si>
  <si>
    <t>项目类名称</t>
  </si>
  <si>
    <t>项目类
学分限值</t>
  </si>
  <si>
    <t>培养要求</t>
  </si>
  <si>
    <t>实施部门</t>
  </si>
  <si>
    <t>学分评
定标准</t>
  </si>
  <si>
    <t>拓展学习</t>
  </si>
  <si>
    <t>优先推荐项目</t>
  </si>
  <si>
    <t>自主学习</t>
  </si>
  <si>
    <t>参加学校认定的开放实验项目、网络开放课程等开放学习资源学习，并达到要求</t>
  </si>
  <si>
    <t>校内、外部门或组织</t>
  </si>
  <si>
    <t>按规定</t>
  </si>
  <si>
    <t>参加学校和学院组织的各类科技专题报告会、讲座五次以上，提交记录和心得体会</t>
  </si>
  <si>
    <t>学校各部门</t>
  </si>
  <si>
    <t xml:space="preserve">参加在学院认定的各种课外技能培训班并取得相应证书 </t>
  </si>
  <si>
    <t>各专业可具体项目内容</t>
  </si>
  <si>
    <t>课外拓展课程学习</t>
  </si>
  <si>
    <t>建议项目</t>
  </si>
  <si>
    <t>非本专业领域技能证书</t>
  </si>
  <si>
    <t>学校认定的非本专业领域技能证书</t>
  </si>
  <si>
    <t>修读第二学历</t>
  </si>
  <si>
    <t>修读学校认证的第二专业，并达到要求</t>
  </si>
  <si>
    <t>基础实践</t>
  </si>
  <si>
    <t>社会调查</t>
  </si>
  <si>
    <t>毕业前参加团委组织的社会实践活动三次，并提交实践报告或成果</t>
  </si>
  <si>
    <t>该项目为必须完成项目</t>
  </si>
  <si>
    <t>专项开放项目训练</t>
  </si>
  <si>
    <t xml:space="preserve">担任班级教学信息员、学生干部及社团组织负责人考核达到要求      </t>
  </si>
  <si>
    <t>社会活动能力培养</t>
  </si>
  <si>
    <t>作为核心成员参加策划、组织一次成功的校级、院极大型活动</t>
  </si>
  <si>
    <t>以备案和批准部门的批件为准</t>
  </si>
  <si>
    <t>公益活动</t>
  </si>
  <si>
    <t>参加校内、外相关公益活动；如参加大型活动志愿者或长期担当义工</t>
  </si>
  <si>
    <t>参加各级文体类竞赛并获奖</t>
  </si>
  <si>
    <t>提高实践</t>
  </si>
  <si>
    <t>创新项目、学科与科技竞赛</t>
  </si>
  <si>
    <t>参加各类学校认证的创新项目或学科与科技竞赛</t>
  </si>
  <si>
    <t>职业技能提升</t>
  </si>
  <si>
    <t>参加学校认证的综合职业技能训练项目训练，并达到要求</t>
  </si>
  <si>
    <t>综合开放项目训练</t>
  </si>
  <si>
    <t>科研能力提升</t>
  </si>
  <si>
    <t>公开发表的研究论文或获得专利（含受理的发明专利）、软件著作权</t>
  </si>
  <si>
    <t>社会机构</t>
  </si>
  <si>
    <t>非本专业领域项目训练</t>
  </si>
  <si>
    <t>参加学校认证的艺术设计、工艺品制作、专题调查等非本专业项目训练。如文科类专业参加理工科项目，理工科类专业参加文科项目。</t>
  </si>
  <si>
    <t>公共选修模块合计</t>
  </si>
  <si>
    <t>总      计</t>
  </si>
  <si>
    <t>说明：</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</si>
  <si>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</si>
  <si>
    <t>此栏已填好，不用再填写。</t>
  </si>
  <si>
    <t>公共基础模块中的思政类课程、大学体育课程已填好，其余的课程（例如：高等数学、大学物理等课程）由各教学单位根据专业培养需要自行添加。</t>
  </si>
  <si>
    <t>计算机基础技能实训</t>
  </si>
  <si>
    <t>大学物理D</t>
  </si>
  <si>
    <t>大学物理实验Ⅰ</t>
  </si>
  <si>
    <t>大学物理实验Ⅱ</t>
  </si>
  <si>
    <t>0701111006</t>
  </si>
  <si>
    <t>高等数学BⅡ</t>
  </si>
  <si>
    <t>0701111005</t>
  </si>
  <si>
    <t>高等数学BⅠ</t>
  </si>
  <si>
    <t>0701111014</t>
  </si>
  <si>
    <t>线性代数A</t>
  </si>
  <si>
    <t>复变函数</t>
  </si>
  <si>
    <t>大学计算机基础B</t>
  </si>
  <si>
    <t>0806302009</t>
  </si>
  <si>
    <t>程序设计基础－VB</t>
  </si>
  <si>
    <t>0701111011</t>
  </si>
  <si>
    <t>概率论与数理统计A</t>
  </si>
  <si>
    <t>0803105004</t>
  </si>
  <si>
    <t>工程制图B</t>
  </si>
  <si>
    <t>工程力学AⅡ</t>
  </si>
  <si>
    <t>0805605001</t>
  </si>
  <si>
    <t>电厂金属材料</t>
  </si>
  <si>
    <t>工程力学AⅠ</t>
  </si>
  <si>
    <t>0803301003</t>
  </si>
  <si>
    <t>机械设计基础</t>
  </si>
  <si>
    <t>0803901036</t>
  </si>
  <si>
    <t>机械设计基础课程设计</t>
  </si>
  <si>
    <t>0803933032</t>
  </si>
  <si>
    <t>金工实习B</t>
  </si>
  <si>
    <t>0805307125</t>
  </si>
  <si>
    <t>0806333005</t>
  </si>
  <si>
    <t>电子技术</t>
  </si>
  <si>
    <t>0805307215</t>
  </si>
  <si>
    <t>专业导论</t>
  </si>
  <si>
    <t>0805507101</t>
  </si>
  <si>
    <t>泵与风机</t>
  </si>
  <si>
    <t>0806333006</t>
  </si>
  <si>
    <t>电工技术</t>
  </si>
  <si>
    <t>0805307127</t>
  </si>
  <si>
    <t>工程流体力学A</t>
  </si>
  <si>
    <t>0805307121</t>
  </si>
  <si>
    <t>工程热力学A</t>
  </si>
  <si>
    <t>SJ</t>
  </si>
  <si>
    <t>汽轮机原理A</t>
  </si>
  <si>
    <t>锅炉原理A</t>
  </si>
  <si>
    <t>热力发电厂A</t>
  </si>
  <si>
    <t>数字电液控制系统</t>
  </si>
  <si>
    <t>热工测量技术</t>
  </si>
  <si>
    <t>热工过程自动调节</t>
  </si>
  <si>
    <t>计算机控制系统B</t>
  </si>
  <si>
    <t>热工自动调节课程设计B</t>
  </si>
  <si>
    <t>炉膛安全监控系统</t>
  </si>
  <si>
    <t>发电厂电气部分</t>
  </si>
  <si>
    <t>大型火电机组运行及事故分析</t>
  </si>
  <si>
    <t>静电除尘与气力输灰</t>
  </si>
  <si>
    <t>电厂仿真运行实习</t>
  </si>
  <si>
    <t>机炉运行集中实训</t>
  </si>
  <si>
    <t>锅炉测试技术</t>
  </si>
  <si>
    <t>大型汽轮机故障诊断技术</t>
  </si>
  <si>
    <t>热力设备安装检修实训</t>
  </si>
  <si>
    <t>热动认识实习</t>
  </si>
  <si>
    <t>电厂化学</t>
  </si>
  <si>
    <t>循环流化床技术</t>
  </si>
  <si>
    <t>烟气脱硫脱硝</t>
  </si>
  <si>
    <t>新能源技术</t>
  </si>
  <si>
    <t>环境工程概论</t>
  </si>
  <si>
    <t>考查</t>
  </si>
  <si>
    <t>考试</t>
  </si>
  <si>
    <t>0805507205</t>
  </si>
  <si>
    <t>0805507203</t>
  </si>
  <si>
    <t>0805607206</t>
  </si>
  <si>
    <t>0805507310</t>
  </si>
  <si>
    <t>0806507305</t>
  </si>
  <si>
    <t>0805907327</t>
  </si>
  <si>
    <t>0805607312</t>
  </si>
  <si>
    <t>0806506335</t>
  </si>
  <si>
    <t>0805607242</t>
  </si>
  <si>
    <t>0805907237</t>
  </si>
  <si>
    <t>0805707210</t>
  </si>
  <si>
    <t>锅炉综合实验</t>
  </si>
  <si>
    <t>0805907238</t>
  </si>
  <si>
    <t>0805707244</t>
  </si>
  <si>
    <t>0805907231</t>
  </si>
  <si>
    <t>电厂运行实习</t>
  </si>
  <si>
    <t>热动毕业设计</t>
  </si>
  <si>
    <t>0714716512</t>
  </si>
  <si>
    <t>0714716513</t>
  </si>
  <si>
    <t>0714716511</t>
  </si>
  <si>
    <t>MATLAB语言</t>
  </si>
  <si>
    <t>0805707207</t>
  </si>
  <si>
    <t>0805107312</t>
  </si>
  <si>
    <t>0805707246</t>
  </si>
  <si>
    <t>核能发电原理</t>
  </si>
  <si>
    <t>0806902003</t>
  </si>
  <si>
    <t>VB语言课程设计</t>
  </si>
  <si>
    <t>汽轮机课程设计</t>
  </si>
  <si>
    <t>锅炉原理课程设计</t>
  </si>
  <si>
    <t>热力发电厂课程设计</t>
  </si>
  <si>
    <t>模块合计</t>
  </si>
  <si>
    <t>传热学A</t>
  </si>
  <si>
    <t>haslong:</t>
  </si>
  <si>
    <t>原来课程191</t>
  </si>
  <si>
    <t>现在增加：</t>
  </si>
  <si>
    <t>注意：</t>
  </si>
  <si>
    <t>总学分是所有必修学分之和+选修的要求5学分构成的。不用用所有模块学分的累计之和。</t>
  </si>
  <si>
    <r>
      <t>S</t>
    </r>
    <r>
      <rPr>
        <sz val="9"/>
        <rFont val="宋体"/>
        <family val="0"/>
      </rPr>
      <t>J</t>
    </r>
  </si>
  <si>
    <r>
      <t>G</t>
    </r>
    <r>
      <rPr>
        <sz val="9"/>
        <rFont val="宋体"/>
        <family val="0"/>
      </rPr>
      <t>J</t>
    </r>
  </si>
  <si>
    <r>
      <t>Z</t>
    </r>
    <r>
      <rPr>
        <sz val="9"/>
        <rFont val="宋体"/>
        <family val="0"/>
      </rPr>
      <t>J</t>
    </r>
  </si>
  <si>
    <r>
      <t>Z</t>
    </r>
    <r>
      <rPr>
        <sz val="9"/>
        <rFont val="宋体"/>
        <family val="0"/>
      </rPr>
      <t>Y</t>
    </r>
  </si>
  <si>
    <r>
      <t>Z</t>
    </r>
    <r>
      <rPr>
        <sz val="10"/>
        <rFont val="宋体"/>
        <family val="0"/>
      </rPr>
      <t>J</t>
    </r>
  </si>
  <si>
    <t>ZJ</t>
  </si>
  <si>
    <r>
      <t xml:space="preserve"> </t>
    </r>
    <r>
      <rPr>
        <sz val="12"/>
        <rFont val="黑体"/>
        <family val="0"/>
      </rPr>
      <t xml:space="preserve"> 能源与动力工程专业集中实践环节安排表</t>
    </r>
  </si>
  <si>
    <t>工程设计基础模块</t>
  </si>
  <si>
    <t>专业基础理论模块</t>
  </si>
  <si>
    <t>热力设备设计模块</t>
  </si>
  <si>
    <t>热工控制系统模块</t>
  </si>
  <si>
    <t>火电厂集控运行模块</t>
  </si>
  <si>
    <t>热力设备安装检修模块</t>
  </si>
  <si>
    <t>ZY</t>
  </si>
  <si>
    <t>公共基础模块</t>
  </si>
  <si>
    <t>公共基础模块</t>
  </si>
  <si>
    <t>工程设计基础模块</t>
  </si>
  <si>
    <t>热力设备设计模块</t>
  </si>
  <si>
    <t>热力设备设计模块</t>
  </si>
  <si>
    <t>SJ</t>
  </si>
  <si>
    <t>热工控制系统模块</t>
  </si>
  <si>
    <t>火电厂集控运行模块</t>
  </si>
  <si>
    <t>热力设备安装检修模块</t>
  </si>
  <si>
    <t>专业综合实践模块</t>
  </si>
  <si>
    <t>专业综合实践模块</t>
  </si>
  <si>
    <t>位置</t>
  </si>
  <si>
    <t>列号：</t>
  </si>
  <si>
    <t>VB语言课程设计</t>
  </si>
  <si>
    <t>课程名称</t>
  </si>
  <si>
    <t>位置</t>
  </si>
  <si>
    <t>学分</t>
  </si>
  <si>
    <t>总学时</t>
  </si>
  <si>
    <t>模块名称</t>
  </si>
  <si>
    <t>模块名称</t>
  </si>
  <si>
    <t>空1</t>
  </si>
  <si>
    <r>
      <rPr>
        <sz val="10"/>
        <rFont val="宋体"/>
        <family val="0"/>
      </rPr>
      <t>空</t>
    </r>
    <r>
      <rPr>
        <sz val="10"/>
        <rFont val="Times New Roman"/>
        <family val="1"/>
      </rPr>
      <t>2</t>
    </r>
  </si>
  <si>
    <t>总计</t>
  </si>
  <si>
    <t>求和项:学分</t>
  </si>
  <si>
    <t>数据</t>
  </si>
  <si>
    <t>求和项:总学时</t>
  </si>
  <si>
    <t>综合素质课外培养模块</t>
  </si>
  <si>
    <t>综合素质课外培养</t>
  </si>
  <si>
    <t>综合素质课外培养</t>
  </si>
  <si>
    <t>范例没有的：</t>
  </si>
  <si>
    <t>GJ</t>
  </si>
  <si>
    <t>VB语言课程设计</t>
  </si>
  <si>
    <t>专业拓展模块</t>
  </si>
  <si>
    <t>科技专题报告会</t>
  </si>
  <si>
    <t>序</t>
  </si>
  <si>
    <t>模块</t>
  </si>
  <si>
    <r>
      <t>课程</t>
    </r>
    <r>
      <rPr>
        <sz val="10.5"/>
        <rFont val="Arial"/>
        <family val="2"/>
      </rPr>
      <t>(</t>
    </r>
    <r>
      <rPr>
        <sz val="10.5"/>
        <rFont val="宋体"/>
        <family val="0"/>
      </rPr>
      <t>实践环节</t>
    </r>
    <r>
      <rPr>
        <sz val="10.5"/>
        <rFont val="Arial"/>
        <family val="2"/>
      </rPr>
      <t>)</t>
    </r>
    <r>
      <rPr>
        <sz val="10.5"/>
        <rFont val="宋体"/>
        <family val="0"/>
      </rPr>
      <t>名称</t>
    </r>
  </si>
  <si>
    <t>课程属性</t>
  </si>
  <si>
    <t>专业能力与工程能力</t>
  </si>
  <si>
    <t>学科基础与专业知识</t>
  </si>
  <si>
    <t>综合素质与职业素养</t>
  </si>
  <si>
    <t>A1</t>
  </si>
  <si>
    <t>A2</t>
  </si>
  <si>
    <t>A3</t>
  </si>
  <si>
    <t>A4</t>
  </si>
  <si>
    <t>A5</t>
  </si>
  <si>
    <t>A6</t>
  </si>
  <si>
    <t>A7</t>
  </si>
  <si>
    <t>A8</t>
  </si>
  <si>
    <t>B1</t>
  </si>
  <si>
    <t>B2</t>
  </si>
  <si>
    <t>B3</t>
  </si>
  <si>
    <t>B4</t>
  </si>
  <si>
    <t>B5</t>
  </si>
  <si>
    <t>B6</t>
  </si>
  <si>
    <t>B7</t>
  </si>
  <si>
    <t>B8</t>
  </si>
  <si>
    <t>B9</t>
  </si>
  <si>
    <t>C1</t>
  </si>
  <si>
    <t>C2</t>
  </si>
  <si>
    <t>C3</t>
  </si>
  <si>
    <t>C4</t>
  </si>
  <si>
    <t>C5</t>
  </si>
  <si>
    <t>C6</t>
  </si>
  <si>
    <t>C7</t>
  </si>
  <si>
    <t>C8</t>
  </si>
  <si>
    <t>思想道德修养与法律基础</t>
  </si>
  <si>
    <t>马克思主义基本原理</t>
  </si>
  <si>
    <t>毛泽东思想.邓小平理论和“三个代表”重要思想概论</t>
  </si>
  <si>
    <t>大学体育Ⅰ~Ⅳ</t>
  </si>
  <si>
    <t>大学生职业发展与就业指导</t>
  </si>
  <si>
    <t>军事理论</t>
  </si>
  <si>
    <t>大学生心理健康教育</t>
  </si>
  <si>
    <t>大学生创业教育</t>
  </si>
  <si>
    <t>军训</t>
  </si>
  <si>
    <t>大学物理实验Ⅱ</t>
  </si>
  <si>
    <t>大学物理实验Ⅰ</t>
  </si>
  <si>
    <t xml:space="preserve">公共
基础
模块
</t>
  </si>
  <si>
    <t>大学外语类课程</t>
  </si>
  <si>
    <t>〇</t>
  </si>
  <si>
    <t>人文社科类课程</t>
  </si>
  <si>
    <t>GX</t>
  </si>
  <si>
    <t>经济与管理类课程</t>
  </si>
  <si>
    <t>自然科学与技术科学类</t>
  </si>
  <si>
    <t>☆</t>
  </si>
  <si>
    <t xml:space="preserve">公共
选修
模块
</t>
  </si>
  <si>
    <t>热工控制系统模块</t>
  </si>
  <si>
    <t>ZJ</t>
  </si>
  <si>
    <t>火电厂集控运行模块</t>
  </si>
  <si>
    <t>专业综合实践模块</t>
  </si>
  <si>
    <t>专业拓展模块</t>
  </si>
  <si>
    <t>综合素质课外培养</t>
  </si>
  <si>
    <t>综合
素质
课外
培养
模块</t>
  </si>
  <si>
    <t>工程设计基础模块</t>
  </si>
  <si>
    <t>专业基础理论模块</t>
  </si>
  <si>
    <t>热力设备设计模块</t>
  </si>
  <si>
    <t>热力设备安装检修模块</t>
  </si>
  <si>
    <t xml:space="preserve"> </t>
  </si>
  <si>
    <t>参加学校认定的，由工业中心、能动学院及各教学单位组织的拓展课程学习，并达到要求</t>
  </si>
  <si>
    <t>参加学校认定的，由工业中心能动学院及各教学单位组织的专项开放项目训练，并达到要求</t>
  </si>
  <si>
    <t>参加学校认定的，由工业中心、能动学院及各教学单位组织的综合开放项目训练（如工程训练项目，工程设计、制作项目，专业调查项目等），并达到要求</t>
  </si>
  <si>
    <t>综合素质课外培养计划</t>
  </si>
  <si>
    <t>集中实践环节的周数</t>
  </si>
  <si>
    <r>
      <t>a</t>
    </r>
    <r>
      <rPr>
        <sz val="12"/>
        <rFont val="宋体"/>
        <family val="0"/>
      </rPr>
      <t>dd by haslong</t>
    </r>
  </si>
  <si>
    <t>实验、上机、课外学时</t>
  </si>
  <si>
    <t>课程中的实验、上机、课外学分折算</t>
  </si>
  <si>
    <t>集中实践环节学分</t>
  </si>
  <si>
    <t>讲课学时</t>
  </si>
  <si>
    <t xml:space="preserve">    2、实践教学栏内的“学时”=集中实践环节的周数+课程中的实验、上机、课外学时+独立设课实验学时；</t>
  </si>
  <si>
    <t>独立设课实验学时</t>
  </si>
  <si>
    <t>实践教学栏内的“学时</t>
  </si>
  <si>
    <t>实践学分</t>
  </si>
  <si>
    <t>模块名定位</t>
  </si>
  <si>
    <t>修改说明：
为了统计 学分学时分配表，在 安排表 中隐藏了AB-AI列；在学分学时分配表 中隐藏了第V列。
还隐藏了 实践按模块安排表，用来对付 时间环节安排表。
还隐藏 关联矩阵 ，该矩阵对付 word 使用。</t>
  </si>
  <si>
    <t>0805707208</t>
  </si>
  <si>
    <t>燃气轮机发电装置</t>
  </si>
  <si>
    <r>
      <t>Z</t>
    </r>
    <r>
      <rPr>
        <sz val="9"/>
        <rFont val="宋体"/>
        <family val="0"/>
      </rPr>
      <t>Y</t>
    </r>
  </si>
  <si>
    <t>热力系统性能分析</t>
  </si>
  <si>
    <t>注：请在关键实践环节名称前加注“★”。</t>
  </si>
  <si>
    <t>机炉运行集中实训</t>
  </si>
  <si>
    <t>★电厂仿真运行实习</t>
  </si>
  <si>
    <r>
      <t>S</t>
    </r>
    <r>
      <rPr>
        <sz val="9"/>
        <rFont val="宋体"/>
        <family val="0"/>
      </rPr>
      <t>J</t>
    </r>
  </si>
  <si>
    <t>热动专业英语</t>
  </si>
  <si>
    <t>0805607210</t>
  </si>
  <si>
    <t>总学分</t>
  </si>
  <si>
    <t>周</t>
  </si>
  <si>
    <t>估计总学时</t>
  </si>
  <si>
    <t>估计自主学时</t>
  </si>
  <si>
    <t>模块名称</t>
  </si>
  <si>
    <t>选修必修</t>
  </si>
  <si>
    <t/>
  </si>
  <si>
    <t>0805607145</t>
  </si>
  <si>
    <t>热动CAD</t>
  </si>
  <si>
    <t>2014级能源与动力工程(卓越工程师计划)教学进程安排表</t>
  </si>
  <si>
    <t>必修课</t>
  </si>
  <si>
    <t>4</t>
  </si>
  <si>
    <t>0711305017</t>
  </si>
  <si>
    <t>3</t>
  </si>
  <si>
    <t>2</t>
  </si>
  <si>
    <t>必修小计学分</t>
  </si>
  <si>
    <t>任选课</t>
  </si>
  <si>
    <t>任选小计学分</t>
  </si>
  <si>
    <t>+1</t>
  </si>
  <si>
    <t>+3</t>
  </si>
  <si>
    <t>传热学A</t>
  </si>
  <si>
    <t>5</t>
  </si>
  <si>
    <t>1</t>
  </si>
  <si>
    <t>0805907328</t>
  </si>
  <si>
    <t>热工流体综合设计</t>
  </si>
  <si>
    <t>0805507208</t>
  </si>
  <si>
    <t>0805707239</t>
  </si>
  <si>
    <t>热力系统设计</t>
  </si>
  <si>
    <t>+10</t>
  </si>
  <si>
    <t>0804407301</t>
  </si>
  <si>
    <t>0805707238</t>
  </si>
  <si>
    <t>计算机控制系统应用实训</t>
  </si>
  <si>
    <t>+2</t>
  </si>
  <si>
    <t>0805932005</t>
  </si>
  <si>
    <t>+4</t>
  </si>
  <si>
    <t>0805607205</t>
  </si>
  <si>
    <t>汽轮机测试技术</t>
  </si>
  <si>
    <t>0805607203</t>
  </si>
  <si>
    <t>锅炉汽轮机综合实验</t>
  </si>
  <si>
    <t>企业培养模块</t>
  </si>
  <si>
    <t>0805707236</t>
  </si>
  <si>
    <t>热力系统实习</t>
  </si>
  <si>
    <t>+6</t>
  </si>
  <si>
    <t>0805907002</t>
  </si>
  <si>
    <t>岗位实习及专题设计</t>
  </si>
  <si>
    <t>+16</t>
  </si>
  <si>
    <t>0805707205</t>
  </si>
  <si>
    <t>0805707206</t>
  </si>
  <si>
    <t>水力发电原理</t>
  </si>
  <si>
    <t>0805707240</t>
  </si>
  <si>
    <t>火电厂生产技术管理</t>
  </si>
  <si>
    <t>0805707252</t>
  </si>
  <si>
    <t>电力工程概预算</t>
  </si>
  <si>
    <t>0805707253</t>
  </si>
  <si>
    <t>工程管理</t>
  </si>
  <si>
    <t>6</t>
  </si>
  <si>
    <t>考查</t>
  </si>
  <si>
    <t>GJ</t>
  </si>
  <si>
    <t>SJ</t>
  </si>
  <si>
    <t>ZY</t>
  </si>
  <si>
    <t>ZJ</t>
  </si>
  <si>
    <t>模块合计</t>
  </si>
  <si>
    <r>
      <t>Z</t>
    </r>
    <r>
      <rPr>
        <sz val="9"/>
        <rFont val="宋体"/>
        <family val="0"/>
      </rPr>
      <t>Y</t>
    </r>
  </si>
  <si>
    <t>专业基础理论模块</t>
  </si>
  <si>
    <t>热力设备设计模块</t>
  </si>
  <si>
    <t>热工控制系统模块</t>
  </si>
  <si>
    <t>火电厂集控运行模块</t>
  </si>
  <si>
    <t>热力设备安装检修模块</t>
  </si>
  <si>
    <t>企业培养模块</t>
  </si>
  <si>
    <t>专业拓展模块</t>
  </si>
  <si>
    <t>★热力发电厂A</t>
  </si>
  <si>
    <t>★锅炉原理A</t>
  </si>
  <si>
    <t>★汽轮机原理A</t>
  </si>
  <si>
    <t>★热工测量技术</t>
  </si>
  <si>
    <t>★热工过程自动调节</t>
  </si>
  <si>
    <t>★热力设备安装检修实训</t>
  </si>
  <si>
    <t>★岗位实习及专题设计</t>
  </si>
  <si>
    <t>★热力系统实习</t>
  </si>
  <si>
    <t>大学外语类课程</t>
  </si>
  <si>
    <t>将该列复制到U列即可</t>
  </si>
  <si>
    <t>自主学习时数</t>
  </si>
  <si>
    <t>0702111013</t>
  </si>
  <si>
    <t>0702111020</t>
  </si>
  <si>
    <t>0702111021</t>
  </si>
  <si>
    <r>
      <t>G</t>
    </r>
    <r>
      <rPr>
        <sz val="10"/>
        <rFont val="宋体"/>
        <family val="0"/>
      </rPr>
      <t>J</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</si>
</sst>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
    <numFmt numFmtId="188" formatCode="0.0_ "/>
    <numFmt numFmtId="189" formatCode="0.0_);[Red]\(0.0\)"/>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0.00_ "/>
  </numFmts>
  <fonts count="50">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4"/>
      <name val="黑体"/>
      <family val="0"/>
    </font>
    <font>
      <sz val="10"/>
      <name val="宋体"/>
      <family val="0"/>
    </font>
    <font>
      <sz val="11"/>
      <name val="宋体"/>
      <family val="0"/>
    </font>
    <font>
      <sz val="10"/>
      <name val="Times New Roman"/>
      <family val="1"/>
    </font>
    <font>
      <sz val="9"/>
      <name val="Times New Roman"/>
      <family val="1"/>
    </font>
    <font>
      <sz val="8"/>
      <name val="宋体"/>
      <family val="0"/>
    </font>
    <font>
      <sz val="12"/>
      <name val="Times New Roman"/>
      <family val="1"/>
    </font>
    <font>
      <sz val="10.5"/>
      <name val="Times New Roman"/>
      <family val="1"/>
    </font>
    <font>
      <sz val="12"/>
      <name val="黑体"/>
      <family val="0"/>
    </font>
    <font>
      <sz val="14"/>
      <name val="Times New Roman"/>
      <family val="1"/>
    </font>
    <font>
      <sz val="16"/>
      <name val="黑体"/>
      <family val="0"/>
    </font>
    <font>
      <b/>
      <sz val="10"/>
      <name val="宋体"/>
      <family val="0"/>
    </font>
    <font>
      <sz val="11"/>
      <name val="Times New Roman"/>
      <family val="1"/>
    </font>
    <font>
      <b/>
      <sz val="16"/>
      <color indexed="8"/>
      <name val="宋体"/>
      <family val="0"/>
    </font>
    <font>
      <b/>
      <sz val="10"/>
      <color indexed="12"/>
      <name val="宋体"/>
      <family val="0"/>
    </font>
    <font>
      <sz val="10"/>
      <color indexed="8"/>
      <name val="宋体"/>
      <family val="0"/>
    </font>
    <font>
      <sz val="9"/>
      <name val="Arial"/>
      <family val="2"/>
    </font>
    <font>
      <b/>
      <sz val="10"/>
      <color indexed="8"/>
      <name val="宋体"/>
      <family val="0"/>
    </font>
    <font>
      <b/>
      <sz val="9"/>
      <name val="宋体"/>
      <family val="0"/>
    </font>
    <font>
      <sz val="10.5"/>
      <name val="宋体"/>
      <family val="0"/>
    </font>
    <font>
      <sz val="10.5"/>
      <name val="Arial"/>
      <family val="2"/>
    </font>
    <font>
      <sz val="6"/>
      <name val="宋体"/>
      <family val="0"/>
    </font>
    <font>
      <sz val="10"/>
      <color indexed="10"/>
      <name val="宋体"/>
      <family val="0"/>
    </font>
    <font>
      <sz val="12"/>
      <color indexed="10"/>
      <name val="宋体"/>
      <family val="0"/>
    </font>
    <font>
      <sz val="11"/>
      <color theme="1"/>
      <name val="Calibri"/>
      <family val="0"/>
    </font>
    <font>
      <sz val="10"/>
      <color rgb="FFFF0000"/>
      <name val="宋体"/>
      <family val="0"/>
    </font>
    <font>
      <sz val="12"/>
      <color rgb="FFFF0000"/>
      <name val="宋体"/>
      <family val="0"/>
    </font>
    <font>
      <sz val="11"/>
      <color rgb="FFFF0000"/>
      <name val="宋体"/>
      <family val="0"/>
    </font>
    <font>
      <b/>
      <sz val="8"/>
      <name val="宋体"/>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8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style="hair"/>
    </border>
    <border>
      <left style="thin"/>
      <right style="thin"/>
      <top style="thin"/>
      <bottom style="thin"/>
    </border>
    <border>
      <left style="hair"/>
      <right>
        <color indexed="63"/>
      </right>
      <top style="hair"/>
      <bottom style="hair"/>
    </border>
    <border>
      <left style="hair"/>
      <right style="medium"/>
      <top style="hair"/>
      <bottom style="hair"/>
    </border>
    <border>
      <left style="medium"/>
      <right style="hair"/>
      <top style="hair"/>
      <bottom style="hair"/>
    </border>
    <border>
      <left style="hair"/>
      <right style="medium"/>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hair"/>
      <top style="hair"/>
      <bottom>
        <color indexed="63"/>
      </bottom>
    </border>
    <border>
      <left style="hair"/>
      <right style="hair"/>
      <top style="medium"/>
      <bottom style="hair"/>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medium"/>
      <right style="hair"/>
      <top style="medium"/>
      <bottom style="hair"/>
    </border>
    <border>
      <left style="hair"/>
      <right style="medium"/>
      <top style="medium"/>
      <bottom style="medium"/>
    </border>
    <border>
      <left>
        <color indexed="63"/>
      </left>
      <right style="hair"/>
      <top style="medium"/>
      <bottom style="medium"/>
    </border>
    <border>
      <left style="hair"/>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style="hair"/>
    </border>
    <border>
      <left style="hair"/>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medium"/>
      <top>
        <color indexed="63"/>
      </top>
      <bottom style="thick"/>
    </border>
    <border>
      <left style="medium"/>
      <right style="thick"/>
      <top style="thick"/>
      <bottom style="medium"/>
    </border>
    <border>
      <left style="medium"/>
      <right style="thick"/>
      <top>
        <color indexed="63"/>
      </top>
      <bottom style="medium"/>
    </border>
    <border>
      <left>
        <color indexed="63"/>
      </left>
      <right style="medium"/>
      <top style="thick"/>
      <bottom>
        <color indexed="63"/>
      </bottom>
    </border>
    <border>
      <left>
        <color indexed="63"/>
      </left>
      <right style="medium"/>
      <top>
        <color indexed="63"/>
      </top>
      <bottom>
        <color indexed="63"/>
      </bottom>
    </border>
    <border>
      <left style="medium"/>
      <right style="medium"/>
      <top style="medium"/>
      <bottom style="thick"/>
    </border>
    <border>
      <left style="medium"/>
      <right style="hair"/>
      <top>
        <color indexed="63"/>
      </top>
      <bottom style="hair"/>
    </border>
    <border>
      <left style="hair"/>
      <right style="medium"/>
      <top style="medium"/>
      <bottom>
        <color indexed="63"/>
      </bottom>
    </border>
    <border>
      <left style="hair"/>
      <right style="medium"/>
      <top style="hair"/>
      <bottom style="medium"/>
    </border>
    <border>
      <left style="hair"/>
      <right style="medium"/>
      <top>
        <color indexed="63"/>
      </top>
      <bottom>
        <color indexed="63"/>
      </bottom>
    </border>
    <border>
      <left>
        <color indexed="63"/>
      </left>
      <right style="hair"/>
      <top style="medium"/>
      <bottom>
        <color indexed="63"/>
      </bottom>
    </border>
    <border>
      <left style="medium"/>
      <right style="hair"/>
      <top style="hair"/>
      <bottom style="medium"/>
    </border>
    <border>
      <left style="medium"/>
      <right style="medium"/>
      <top style="hair"/>
      <bottom style="medium"/>
    </border>
    <border>
      <left style="hair"/>
      <right style="hair"/>
      <top style="hair"/>
      <bottom style="thin"/>
    </border>
    <border>
      <left style="hair"/>
      <right style="hair"/>
      <top style="thin"/>
      <bottom style="thin"/>
    </border>
    <border>
      <left style="hair"/>
      <right style="hair"/>
      <top style="thin"/>
      <bottom style="hair"/>
    </border>
    <border>
      <left style="hair"/>
      <right>
        <color indexed="63"/>
      </right>
      <top style="hair"/>
      <bottom style="thin"/>
    </border>
    <border>
      <left style="hair"/>
      <right>
        <color indexed="63"/>
      </right>
      <top style="thin"/>
      <bottom style="thin"/>
    </border>
    <border>
      <left style="hair"/>
      <right>
        <color indexed="63"/>
      </right>
      <top style="thin"/>
      <bottom style="hair"/>
    </border>
    <border>
      <left style="hair"/>
      <right style="hair"/>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color indexed="63"/>
      </left>
      <right>
        <color indexed="63"/>
      </right>
      <top style="thick"/>
      <bottom>
        <color indexed="63"/>
      </bottom>
    </border>
    <border>
      <left style="medium"/>
      <right style="medium"/>
      <top style="thick"/>
      <bottom>
        <color indexed="63"/>
      </bottom>
    </border>
    <border>
      <left style="medium"/>
      <right style="medium"/>
      <top>
        <color indexed="63"/>
      </top>
      <bottom style="thick"/>
    </border>
    <border>
      <left style="medium"/>
      <right style="thick"/>
      <top style="thick"/>
      <bottom>
        <color indexed="63"/>
      </bottom>
    </border>
    <border>
      <left style="medium"/>
      <right style="thick"/>
      <top>
        <color indexed="63"/>
      </top>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mediu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45"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17" borderId="6"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18" fillId="7" borderId="5"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414">
    <xf numFmtId="0" fontId="0" fillId="0" borderId="0" xfId="0" applyAlignment="1">
      <alignment vertical="center"/>
    </xf>
    <xf numFmtId="0" fontId="0" fillId="0" borderId="0" xfId="66" applyFill="1">
      <alignment/>
      <protection/>
    </xf>
    <xf numFmtId="0" fontId="22" fillId="0" borderId="10" xfId="66" applyFont="1" applyFill="1" applyBorder="1" applyAlignment="1">
      <alignment horizontal="center" vertical="center" wrapText="1"/>
      <protection/>
    </xf>
    <xf numFmtId="0" fontId="23" fillId="0" borderId="0" xfId="66" applyFont="1" applyFill="1" applyAlignment="1">
      <alignment horizontal="center" vertical="center"/>
      <protection/>
    </xf>
    <xf numFmtId="0" fontId="24" fillId="0" borderId="10" xfId="66" applyFont="1" applyFill="1" applyBorder="1" applyAlignment="1">
      <alignment horizontal="center" vertical="center" wrapText="1"/>
      <protection/>
    </xf>
    <xf numFmtId="49" fontId="20" fillId="0" borderId="10" xfId="66" applyNumberFormat="1" applyFont="1" applyFill="1" applyBorder="1" applyAlignment="1">
      <alignment vertical="center" wrapText="1"/>
      <protection/>
    </xf>
    <xf numFmtId="49" fontId="27" fillId="0" borderId="0" xfId="66" applyNumberFormat="1" applyFont="1" applyFill="1" applyAlignment="1">
      <alignment horizontal="center" vertical="center"/>
      <protection/>
    </xf>
    <xf numFmtId="0" fontId="0" fillId="0" borderId="0" xfId="66">
      <alignment/>
      <protection/>
    </xf>
    <xf numFmtId="0" fontId="23" fillId="0" borderId="0" xfId="66" applyFont="1" applyAlignment="1">
      <alignment horizontal="center" vertical="center"/>
      <protection/>
    </xf>
    <xf numFmtId="0" fontId="0" fillId="0" borderId="0" xfId="66" applyAlignment="1">
      <alignment horizontal="center" vertical="center"/>
      <protection/>
    </xf>
    <xf numFmtId="0" fontId="0" fillId="0" borderId="0" xfId="66" applyBorder="1">
      <alignment/>
      <protection/>
    </xf>
    <xf numFmtId="0" fontId="20" fillId="0" borderId="10" xfId="66" applyFont="1" applyFill="1" applyBorder="1" applyAlignment="1">
      <alignment horizontal="center" vertical="center"/>
      <protection/>
    </xf>
    <xf numFmtId="0" fontId="20" fillId="0" borderId="11" xfId="66" applyFont="1" applyFill="1" applyBorder="1" applyAlignment="1">
      <alignment horizontal="center" vertical="center"/>
      <protection/>
    </xf>
    <xf numFmtId="0" fontId="20" fillId="0" borderId="12" xfId="66" applyFont="1" applyFill="1" applyBorder="1" applyAlignment="1">
      <alignment horizontal="center" vertical="center"/>
      <protection/>
    </xf>
    <xf numFmtId="49" fontId="20" fillId="0" borderId="13" xfId="66" applyNumberFormat="1" applyFont="1" applyFill="1" applyBorder="1" applyAlignment="1">
      <alignment vertical="center" wrapText="1"/>
      <protection/>
    </xf>
    <xf numFmtId="49" fontId="20" fillId="0" borderId="14" xfId="66" applyNumberFormat="1" applyFont="1" applyFill="1" applyBorder="1" applyAlignment="1">
      <alignment vertical="center" wrapText="1"/>
      <protection/>
    </xf>
    <xf numFmtId="49" fontId="20" fillId="0" borderId="15" xfId="66" applyNumberFormat="1" applyFont="1" applyFill="1" applyBorder="1" applyAlignment="1">
      <alignment vertical="center" wrapText="1"/>
      <protection/>
    </xf>
    <xf numFmtId="0" fontId="0" fillId="0" borderId="0" xfId="67">
      <alignment/>
      <protection/>
    </xf>
    <xf numFmtId="187" fontId="0" fillId="0" borderId="0" xfId="67" applyNumberFormat="1" applyAlignment="1">
      <alignment horizontal="center"/>
      <protection/>
    </xf>
    <xf numFmtId="0" fontId="0" fillId="0" borderId="0" xfId="67" applyAlignment="1">
      <alignment horizontal="center"/>
      <protection/>
    </xf>
    <xf numFmtId="0" fontId="32" fillId="0" borderId="16" xfId="0" applyFont="1" applyBorder="1" applyAlignment="1">
      <alignment vertical="center" wrapText="1"/>
    </xf>
    <xf numFmtId="0" fontId="32" fillId="0" borderId="16" xfId="0" applyFont="1" applyBorder="1" applyAlignment="1">
      <alignment horizontal="center" vertical="center"/>
    </xf>
    <xf numFmtId="0" fontId="32" fillId="0" borderId="16" xfId="0" applyFont="1" applyBorder="1" applyAlignment="1">
      <alignment horizontal="center" vertical="center" wrapText="1"/>
    </xf>
    <xf numFmtId="0" fontId="22" fillId="0" borderId="16" xfId="0" applyFont="1" applyBorder="1" applyAlignment="1" quotePrefix="1">
      <alignment horizontal="left" vertical="center"/>
    </xf>
    <xf numFmtId="0" fontId="22" fillId="0" borderId="16" xfId="0" applyFont="1" applyBorder="1" applyAlignment="1">
      <alignment horizontal="center" vertical="center"/>
    </xf>
    <xf numFmtId="0" fontId="22" fillId="0" borderId="16" xfId="0" applyFont="1" applyBorder="1" applyAlignment="1" quotePrefix="1">
      <alignment horizontal="center" vertical="center"/>
    </xf>
    <xf numFmtId="0" fontId="22" fillId="0" borderId="16" xfId="0" applyFont="1" applyBorder="1" applyAlignment="1">
      <alignment horizontal="left" vertical="center"/>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7" fillId="24" borderId="10" xfId="0" applyFont="1" applyFill="1" applyBorder="1" applyAlignment="1">
      <alignment horizontal="center" vertical="center" wrapText="1"/>
    </xf>
    <xf numFmtId="0" fontId="37" fillId="24" borderId="15" xfId="0" applyFont="1" applyFill="1" applyBorder="1" applyAlignment="1">
      <alignment horizontal="center" vertical="center" wrapText="1"/>
    </xf>
    <xf numFmtId="187" fontId="37"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87" fontId="37" fillId="24" borderId="17" xfId="0" applyNumberFormat="1" applyFont="1" applyFill="1" applyBorder="1" applyAlignment="1">
      <alignment horizontal="center" vertical="center" wrapText="1"/>
    </xf>
    <xf numFmtId="187" fontId="37" fillId="24" borderId="18" xfId="0" applyNumberFormat="1" applyFont="1" applyFill="1" applyBorder="1" applyAlignment="1">
      <alignment horizontal="center" vertical="center" wrapText="1"/>
    </xf>
    <xf numFmtId="0" fontId="37" fillId="24" borderId="19"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37" fillId="24" borderId="24" xfId="0" applyFont="1" applyFill="1" applyBorder="1" applyAlignment="1">
      <alignment horizontal="center" vertical="center" wrapText="1"/>
    </xf>
    <xf numFmtId="187" fontId="37" fillId="24" borderId="25" xfId="0" applyNumberFormat="1" applyFont="1" applyFill="1" applyBorder="1" applyAlignment="1">
      <alignment horizontal="center" vertical="center" wrapText="1"/>
    </xf>
    <xf numFmtId="0" fontId="37" fillId="24" borderId="26" xfId="0" applyFont="1" applyFill="1" applyBorder="1" applyAlignment="1">
      <alignment horizontal="center" vertical="center" wrapText="1"/>
    </xf>
    <xf numFmtId="187" fontId="37" fillId="24" borderId="24" xfId="0" applyNumberFormat="1" applyFont="1" applyFill="1" applyBorder="1" applyAlignment="1">
      <alignment horizontal="center" vertical="center" wrapText="1"/>
    </xf>
    <xf numFmtId="187" fontId="37" fillId="24" borderId="27" xfId="0" applyNumberFormat="1" applyFont="1" applyFill="1" applyBorder="1" applyAlignment="1">
      <alignment horizontal="center" vertical="center" wrapText="1"/>
    </xf>
    <xf numFmtId="0" fontId="37" fillId="24" borderId="28" xfId="0" applyFont="1" applyFill="1" applyBorder="1" applyAlignment="1">
      <alignment horizontal="center" vertical="center" wrapText="1"/>
    </xf>
    <xf numFmtId="0" fontId="37" fillId="24" borderId="12" xfId="0" applyFont="1" applyFill="1" applyBorder="1" applyAlignment="1">
      <alignment horizontal="center" vertical="center" wrapText="1"/>
    </xf>
    <xf numFmtId="187" fontId="37" fillId="24" borderId="20" xfId="0" applyNumberFormat="1" applyFont="1" applyFill="1" applyBorder="1" applyAlignment="1">
      <alignment horizontal="center" vertical="center" wrapText="1"/>
    </xf>
    <xf numFmtId="0" fontId="37" fillId="24" borderId="21" xfId="0" applyFont="1" applyFill="1" applyBorder="1" applyAlignment="1">
      <alignment horizontal="center" vertical="center" wrapText="1"/>
    </xf>
    <xf numFmtId="187" fontId="37" fillId="24" borderId="12" xfId="0" applyNumberFormat="1" applyFont="1" applyFill="1" applyBorder="1" applyAlignment="1">
      <alignment horizontal="center" vertical="center" wrapText="1"/>
    </xf>
    <xf numFmtId="187" fontId="37" fillId="24" borderId="22" xfId="0" applyNumberFormat="1" applyFont="1" applyFill="1" applyBorder="1" applyAlignment="1">
      <alignment horizontal="center" vertical="center" wrapText="1"/>
    </xf>
    <xf numFmtId="0" fontId="37" fillId="24" borderId="23" xfId="0" applyFont="1" applyFill="1" applyBorder="1" applyAlignment="1">
      <alignment horizontal="center" vertical="center" wrapText="1"/>
    </xf>
    <xf numFmtId="187" fontId="37" fillId="24" borderId="29" xfId="0" applyNumberFormat="1" applyFont="1" applyFill="1" applyBorder="1" applyAlignment="1">
      <alignment horizontal="center" vertical="center" wrapText="1"/>
    </xf>
    <xf numFmtId="0" fontId="37" fillId="24" borderId="30" xfId="0" applyFont="1" applyFill="1" applyBorder="1" applyAlignment="1">
      <alignment horizontal="center" vertical="center" wrapText="1"/>
    </xf>
    <xf numFmtId="187" fontId="37" fillId="24" borderId="31" xfId="0" applyNumberFormat="1" applyFont="1" applyFill="1" applyBorder="1" applyAlignment="1">
      <alignment horizontal="center" vertical="center" wrapText="1"/>
    </xf>
    <xf numFmtId="0" fontId="20" fillId="24" borderId="32" xfId="0" applyFont="1" applyFill="1" applyBorder="1" applyAlignment="1">
      <alignment horizontal="center" vertical="center" wrapText="1"/>
    </xf>
    <xf numFmtId="0" fontId="20" fillId="24" borderId="33" xfId="0" applyFont="1" applyFill="1" applyBorder="1" applyAlignment="1">
      <alignment horizontal="center" vertical="center" wrapText="1"/>
    </xf>
    <xf numFmtId="0" fontId="20" fillId="24" borderId="34" xfId="0" applyFont="1" applyFill="1" applyBorder="1" applyAlignment="1">
      <alignment horizontal="center" vertical="center" wrapText="1"/>
    </xf>
    <xf numFmtId="0" fontId="37" fillId="24" borderId="35" xfId="0" applyFont="1" applyFill="1" applyBorder="1" applyAlignment="1">
      <alignment horizontal="center" vertical="center" wrapText="1"/>
    </xf>
    <xf numFmtId="0" fontId="22" fillId="0" borderId="0" xfId="66" applyFont="1" applyFill="1" applyBorder="1" applyAlignment="1">
      <alignment horizontal="center" vertical="center" wrapText="1"/>
      <protection/>
    </xf>
    <xf numFmtId="0" fontId="22" fillId="0" borderId="16" xfId="0" applyFont="1" applyBorder="1" applyAlignment="1" quotePrefix="1">
      <alignment horizontal="left" vertical="center" wrapText="1"/>
    </xf>
    <xf numFmtId="0" fontId="1" fillId="0" borderId="0" xfId="69">
      <alignment vertical="center"/>
      <protection/>
    </xf>
    <xf numFmtId="0" fontId="1" fillId="0" borderId="0" xfId="69" applyAlignment="1">
      <alignment horizontal="center" vertical="center"/>
      <protection/>
    </xf>
    <xf numFmtId="0" fontId="36" fillId="0" borderId="0" xfId="69" applyFont="1" applyBorder="1">
      <alignment vertical="center"/>
      <protection/>
    </xf>
    <xf numFmtId="0" fontId="36" fillId="0" borderId="0" xfId="69" applyFont="1" applyBorder="1" applyAlignment="1">
      <alignment horizontal="center" vertical="center"/>
      <protection/>
    </xf>
    <xf numFmtId="0" fontId="1" fillId="0" borderId="0" xfId="69" applyBorder="1">
      <alignment vertical="center"/>
      <protection/>
    </xf>
    <xf numFmtId="0" fontId="38" fillId="0" borderId="10" xfId="69" applyFont="1" applyBorder="1" applyAlignment="1">
      <alignment horizontal="center" vertical="center"/>
      <protection/>
    </xf>
    <xf numFmtId="0" fontId="38" fillId="0" borderId="36" xfId="69" applyFont="1" applyBorder="1" applyAlignment="1">
      <alignment horizontal="center" vertical="center"/>
      <protection/>
    </xf>
    <xf numFmtId="0" fontId="38" fillId="0" borderId="10" xfId="69" applyFont="1" applyBorder="1" applyAlignment="1">
      <alignment horizontal="center" vertical="center" wrapText="1"/>
      <protection/>
    </xf>
    <xf numFmtId="0" fontId="36" fillId="0" borderId="10" xfId="69" applyFont="1" applyBorder="1" applyAlignment="1">
      <alignment vertical="center" wrapText="1"/>
      <protection/>
    </xf>
    <xf numFmtId="0" fontId="36" fillId="0" borderId="15" xfId="69" applyFont="1" applyBorder="1">
      <alignment vertical="center"/>
      <protection/>
    </xf>
    <xf numFmtId="0" fontId="38" fillId="0" borderId="12" xfId="69" applyFont="1" applyBorder="1" applyAlignment="1">
      <alignment horizontal="center" vertical="center"/>
      <protection/>
    </xf>
    <xf numFmtId="0" fontId="38" fillId="0" borderId="37" xfId="69" applyFont="1" applyBorder="1" applyAlignment="1">
      <alignment horizontal="center" vertical="center" wrapText="1"/>
      <protection/>
    </xf>
    <xf numFmtId="0" fontId="38" fillId="0" borderId="21" xfId="69" applyFont="1" applyBorder="1" applyAlignment="1">
      <alignment horizontal="center" vertical="center"/>
      <protection/>
    </xf>
    <xf numFmtId="0" fontId="36" fillId="0" borderId="38" xfId="69" applyFont="1" applyBorder="1" applyAlignment="1">
      <alignment vertical="center" wrapText="1"/>
      <protection/>
    </xf>
    <xf numFmtId="0" fontId="36" fillId="0" borderId="14" xfId="69" applyFont="1" applyBorder="1">
      <alignment vertical="center"/>
      <protection/>
    </xf>
    <xf numFmtId="0" fontId="36" fillId="0" borderId="15" xfId="69" applyFont="1" applyBorder="1" applyAlignment="1">
      <alignment horizontal="center" vertical="center"/>
      <protection/>
    </xf>
    <xf numFmtId="0" fontId="36" fillId="0" borderId="39" xfId="69" applyFont="1" applyBorder="1" applyAlignment="1">
      <alignment horizontal="center" vertical="center"/>
      <protection/>
    </xf>
    <xf numFmtId="0" fontId="38" fillId="0" borderId="0" xfId="69" applyFont="1" applyBorder="1" applyAlignment="1">
      <alignment horizontal="center" vertical="center" wrapText="1"/>
      <protection/>
    </xf>
    <xf numFmtId="0" fontId="36" fillId="0" borderId="11" xfId="69" applyFont="1" applyBorder="1" applyAlignment="1">
      <alignment vertical="center" wrapText="1"/>
      <protection/>
    </xf>
    <xf numFmtId="0" fontId="36" fillId="0" borderId="17" xfId="69" applyFont="1" applyBorder="1" applyAlignment="1">
      <alignment horizontal="center" vertical="center"/>
      <protection/>
    </xf>
    <xf numFmtId="0" fontId="36" fillId="0" borderId="39" xfId="69" applyFont="1" applyBorder="1" applyAlignment="1">
      <alignment horizontal="center" vertical="center" wrapText="1"/>
      <protection/>
    </xf>
    <xf numFmtId="0" fontId="36" fillId="0" borderId="0" xfId="69" applyFont="1" applyBorder="1" applyAlignment="1">
      <alignment horizontal="center" vertical="center" wrapText="1"/>
      <protection/>
    </xf>
    <xf numFmtId="0" fontId="35" fillId="0" borderId="38" xfId="69" applyFont="1" applyBorder="1" applyAlignment="1">
      <alignment vertical="center" wrapText="1"/>
      <protection/>
    </xf>
    <xf numFmtId="0" fontId="35" fillId="0" borderId="11" xfId="69" applyFont="1" applyBorder="1" applyAlignment="1">
      <alignment vertical="center" wrapText="1"/>
      <protection/>
    </xf>
    <xf numFmtId="0" fontId="36" fillId="0" borderId="37" xfId="69" applyFont="1" applyBorder="1" applyAlignment="1">
      <alignment horizontal="center" vertical="center" wrapText="1"/>
      <protection/>
    </xf>
    <xf numFmtId="0" fontId="36" fillId="0" borderId="12" xfId="69" applyFont="1" applyBorder="1" applyAlignment="1">
      <alignment vertical="center" wrapText="1"/>
      <protection/>
    </xf>
    <xf numFmtId="0" fontId="36" fillId="0" borderId="21" xfId="69" applyFont="1" applyBorder="1">
      <alignment vertical="center"/>
      <protection/>
    </xf>
    <xf numFmtId="0" fontId="36" fillId="0" borderId="36" xfId="69" applyFont="1" applyBorder="1" applyAlignment="1">
      <alignment horizontal="center" vertical="center" wrapText="1"/>
      <protection/>
    </xf>
    <xf numFmtId="0" fontId="36" fillId="0" borderId="13" xfId="69" applyFont="1" applyBorder="1">
      <alignment vertical="center"/>
      <protection/>
    </xf>
    <xf numFmtId="0" fontId="36" fillId="0" borderId="36" xfId="69" applyFont="1" applyBorder="1" applyAlignment="1">
      <alignment horizontal="center" vertical="center"/>
      <protection/>
    </xf>
    <xf numFmtId="0" fontId="38" fillId="0" borderId="12" xfId="69" applyFont="1" applyBorder="1" applyAlignment="1">
      <alignment vertical="center" wrapText="1"/>
      <protection/>
    </xf>
    <xf numFmtId="0" fontId="36" fillId="0" borderId="17" xfId="69" applyFont="1" applyBorder="1" applyAlignment="1">
      <alignment horizontal="center" vertical="center" wrapText="1"/>
      <protection/>
    </xf>
    <xf numFmtId="0" fontId="36" fillId="0" borderId="22" xfId="69" applyFont="1" applyBorder="1" applyAlignment="1">
      <alignment horizontal="center" vertical="center" wrapText="1"/>
      <protection/>
    </xf>
    <xf numFmtId="0" fontId="36" fillId="0" borderId="21" xfId="69" applyFont="1" applyBorder="1" applyAlignment="1">
      <alignment horizontal="center" vertical="center"/>
      <protection/>
    </xf>
    <xf numFmtId="0" fontId="36" fillId="0" borderId="40" xfId="69" applyFont="1" applyBorder="1" applyAlignment="1">
      <alignment horizontal="center" vertical="center" wrapText="1"/>
      <protection/>
    </xf>
    <xf numFmtId="0" fontId="36" fillId="0" borderId="13" xfId="69" applyFont="1" applyBorder="1" applyAlignment="1">
      <alignment horizontal="center" vertical="center"/>
      <protection/>
    </xf>
    <xf numFmtId="0" fontId="36" fillId="0" borderId="41" xfId="69" applyFont="1" applyBorder="1" applyAlignment="1">
      <alignment horizontal="center" vertical="center" wrapText="1"/>
      <protection/>
    </xf>
    <xf numFmtId="0" fontId="36" fillId="0" borderId="14" xfId="69" applyFont="1" applyBorder="1" applyAlignment="1">
      <alignment horizontal="center" vertical="center"/>
      <protection/>
    </xf>
    <xf numFmtId="0" fontId="36" fillId="0" borderId="10" xfId="69" applyFont="1" applyBorder="1">
      <alignment vertical="center"/>
      <protection/>
    </xf>
    <xf numFmtId="0" fontId="36" fillId="0" borderId="38" xfId="69" applyFont="1" applyBorder="1">
      <alignment vertical="center"/>
      <protection/>
    </xf>
    <xf numFmtId="0" fontId="36" fillId="0" borderId="11" xfId="69" applyFont="1" applyBorder="1">
      <alignment vertical="center"/>
      <protection/>
    </xf>
    <xf numFmtId="0" fontId="36" fillId="0" borderId="15" xfId="69" applyFont="1" applyBorder="1" applyAlignment="1">
      <alignment horizontal="center" vertical="center" wrapText="1"/>
      <protection/>
    </xf>
    <xf numFmtId="0" fontId="36" fillId="0" borderId="14" xfId="69" applyFont="1" applyBorder="1" applyAlignment="1">
      <alignment horizontal="center" vertical="center" wrapText="1"/>
      <protection/>
    </xf>
    <xf numFmtId="0" fontId="36" fillId="0" borderId="13" xfId="69" applyFont="1" applyBorder="1" applyAlignment="1">
      <alignment horizontal="center" vertical="center" wrapText="1"/>
      <protection/>
    </xf>
    <xf numFmtId="0" fontId="38" fillId="0" borderId="0" xfId="0" applyFont="1" applyBorder="1" applyAlignment="1">
      <alignment vertical="top"/>
    </xf>
    <xf numFmtId="49" fontId="25" fillId="25" borderId="10" xfId="66" applyNumberFormat="1" applyFont="1" applyFill="1" applyBorder="1" applyAlignment="1">
      <alignment vertical="center" wrapText="1"/>
      <protection/>
    </xf>
    <xf numFmtId="0" fontId="20" fillId="25" borderId="10" xfId="66" applyFont="1" applyFill="1" applyBorder="1" applyAlignment="1">
      <alignment vertical="center" wrapText="1"/>
      <protection/>
    </xf>
    <xf numFmtId="0" fontId="22" fillId="0" borderId="39" xfId="66" applyFont="1" applyFill="1" applyBorder="1" applyAlignment="1">
      <alignment horizontal="left" vertical="center" wrapText="1"/>
      <protection/>
    </xf>
    <xf numFmtId="0" fontId="46" fillId="0" borderId="10" xfId="66" applyFont="1" applyFill="1" applyBorder="1" applyAlignment="1">
      <alignment horizontal="left" vertical="center"/>
      <protection/>
    </xf>
    <xf numFmtId="0" fontId="20" fillId="0" borderId="10" xfId="66" applyFont="1" applyFill="1" applyBorder="1" applyAlignment="1">
      <alignment horizontal="center" vertical="center"/>
      <protection/>
    </xf>
    <xf numFmtId="0" fontId="20" fillId="0" borderId="38" xfId="66" applyFont="1" applyFill="1" applyBorder="1" applyAlignment="1">
      <alignment horizontal="center" vertical="center"/>
      <protection/>
    </xf>
    <xf numFmtId="0" fontId="20" fillId="0" borderId="11" xfId="66" applyFont="1" applyFill="1" applyBorder="1" applyAlignment="1">
      <alignment horizontal="center" vertical="center"/>
      <protection/>
    </xf>
    <xf numFmtId="0" fontId="20" fillId="0" borderId="14" xfId="66" applyFont="1" applyFill="1" applyBorder="1" applyAlignment="1">
      <alignment horizontal="center" vertical="center"/>
      <protection/>
    </xf>
    <xf numFmtId="49" fontId="20" fillId="0" borderId="10" xfId="66" applyNumberFormat="1" applyFont="1" applyFill="1" applyBorder="1" applyAlignment="1">
      <alignment horizontal="center" vertical="center" wrapText="1"/>
      <protection/>
    </xf>
    <xf numFmtId="0" fontId="20" fillId="0" borderId="12" xfId="66" applyFont="1" applyFill="1" applyBorder="1" applyAlignment="1">
      <alignment horizontal="center" vertical="center"/>
      <protection/>
    </xf>
    <xf numFmtId="0" fontId="22" fillId="0" borderId="15" xfId="66" applyFont="1" applyFill="1" applyBorder="1" applyAlignment="1">
      <alignment horizontal="center" vertical="center" wrapText="1"/>
      <protection/>
    </xf>
    <xf numFmtId="0" fontId="22" fillId="0" borderId="10" xfId="66" applyFont="1" applyFill="1" applyBorder="1" applyAlignment="1">
      <alignment horizontal="center" vertical="center"/>
      <protection/>
    </xf>
    <xf numFmtId="0" fontId="22" fillId="0" borderId="11" xfId="66" applyFont="1" applyFill="1" applyBorder="1" applyAlignment="1">
      <alignment horizontal="center" vertical="center"/>
      <protection/>
    </xf>
    <xf numFmtId="0" fontId="20" fillId="24" borderId="33" xfId="0" applyFont="1" applyFill="1" applyBorder="1" applyAlignment="1">
      <alignment horizontal="center" vertical="center" wrapText="1"/>
    </xf>
    <xf numFmtId="0" fontId="37" fillId="24" borderId="13" xfId="0" applyFont="1" applyFill="1" applyBorder="1" applyAlignment="1">
      <alignment horizontal="center" vertical="center" wrapText="1"/>
    </xf>
    <xf numFmtId="0" fontId="0" fillId="0" borderId="0" xfId="0" applyFont="1" applyAlignment="1">
      <alignment vertical="center"/>
    </xf>
    <xf numFmtId="0" fontId="20" fillId="24" borderId="33" xfId="0" applyFont="1" applyFill="1" applyBorder="1" applyAlignment="1">
      <alignment horizontal="center" vertical="center" wrapText="1"/>
    </xf>
    <xf numFmtId="0" fontId="47" fillId="0" borderId="0" xfId="0" applyFont="1" applyAlignment="1">
      <alignment vertical="center"/>
    </xf>
    <xf numFmtId="49" fontId="24" fillId="0" borderId="0" xfId="66" applyNumberFormat="1" applyFont="1" applyFill="1" applyBorder="1" applyAlignment="1">
      <alignment horizontal="center" vertical="center" wrapText="1"/>
      <protection/>
    </xf>
    <xf numFmtId="0" fontId="46" fillId="0" borderId="0" xfId="66" applyFont="1" applyFill="1" applyBorder="1" applyAlignment="1">
      <alignment horizontal="center" vertical="center" wrapText="1"/>
      <protection/>
    </xf>
    <xf numFmtId="0" fontId="22" fillId="0" borderId="0" xfId="66" applyNumberFormat="1" applyFont="1" applyFill="1" applyBorder="1" applyAlignment="1">
      <alignment horizontal="center" vertical="center" wrapText="1"/>
      <protection/>
    </xf>
    <xf numFmtId="0" fontId="22" fillId="0" borderId="0" xfId="66" applyFont="1" applyFill="1" applyBorder="1" applyAlignment="1">
      <alignment horizontal="center" vertical="center" textRotation="255" wrapText="1"/>
      <protection/>
    </xf>
    <xf numFmtId="0" fontId="24" fillId="0" borderId="0" xfId="66" applyFont="1" applyFill="1" applyBorder="1" applyAlignment="1">
      <alignment horizontal="center" vertical="center" wrapText="1"/>
      <protection/>
    </xf>
    <xf numFmtId="0" fontId="22" fillId="0" borderId="12" xfId="66" applyFont="1" applyFill="1" applyBorder="1" applyAlignment="1">
      <alignment horizontal="center" vertical="center" wrapText="1"/>
      <protection/>
    </xf>
    <xf numFmtId="0" fontId="22" fillId="0" borderId="0" xfId="66" applyNumberFormat="1" applyFont="1" applyFill="1" applyBorder="1" applyAlignment="1">
      <alignment horizontal="center" vertical="center" wrapText="1"/>
      <protection/>
    </xf>
    <xf numFmtId="0" fontId="22" fillId="0" borderId="0" xfId="66" applyFont="1" applyFill="1" applyBorder="1" applyAlignment="1">
      <alignment horizontal="center" vertical="center" wrapText="1"/>
      <protection/>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2" xfId="0" applyNumberFormat="1" applyBorder="1" applyAlignment="1">
      <alignment vertical="center"/>
    </xf>
    <xf numFmtId="0" fontId="0" fillId="0" borderId="46" xfId="0" applyNumberFormat="1" applyBorder="1" applyAlignment="1">
      <alignment vertical="center"/>
    </xf>
    <xf numFmtId="0" fontId="0" fillId="0" borderId="44" xfId="0" applyNumberFormat="1" applyBorder="1" applyAlignment="1">
      <alignment vertical="center"/>
    </xf>
    <xf numFmtId="0" fontId="0" fillId="0" borderId="47" xfId="0" applyNumberFormat="1" applyBorder="1" applyAlignment="1">
      <alignment vertical="center"/>
    </xf>
    <xf numFmtId="0" fontId="0" fillId="0" borderId="45" xfId="0" applyNumberFormat="1" applyBorder="1" applyAlignment="1">
      <alignment vertical="center"/>
    </xf>
    <xf numFmtId="0" fontId="0" fillId="0" borderId="48" xfId="0" applyNumberFormat="1" applyBorder="1" applyAlignment="1">
      <alignment vertical="center"/>
    </xf>
    <xf numFmtId="49" fontId="20" fillId="0" borderId="14" xfId="66" applyNumberFormat="1" applyFont="1" applyFill="1" applyBorder="1" applyAlignment="1">
      <alignment vertical="center" wrapText="1"/>
      <protection/>
    </xf>
    <xf numFmtId="187" fontId="37" fillId="24" borderId="11" xfId="0" applyNumberFormat="1" applyFont="1" applyFill="1" applyBorder="1" applyAlignment="1">
      <alignment horizontal="center" vertical="center" wrapText="1"/>
    </xf>
    <xf numFmtId="187" fontId="37" fillId="24" borderId="38" xfId="0" applyNumberFormat="1" applyFont="1" applyFill="1" applyBorder="1" applyAlignment="1">
      <alignment horizontal="center" vertical="center" wrapText="1"/>
    </xf>
    <xf numFmtId="0" fontId="22" fillId="25" borderId="10" xfId="66" applyFont="1" applyFill="1" applyBorder="1" applyAlignment="1">
      <alignment horizontal="left" vertical="center"/>
      <protection/>
    </xf>
    <xf numFmtId="0" fontId="20" fillId="24" borderId="33" xfId="0" applyFont="1" applyFill="1" applyBorder="1" applyAlignment="1">
      <alignment horizontal="center" vertical="center" wrapText="1"/>
    </xf>
    <xf numFmtId="0" fontId="36" fillId="0" borderId="38" xfId="69" applyFont="1" applyBorder="1" applyAlignment="1">
      <alignment vertical="center" wrapText="1"/>
      <protection/>
    </xf>
    <xf numFmtId="0" fontId="41" fillId="0" borderId="49" xfId="0" applyFont="1" applyBorder="1" applyAlignment="1">
      <alignment horizontal="center" vertical="center" wrapText="1"/>
    </xf>
    <xf numFmtId="0" fontId="40" fillId="0" borderId="50" xfId="0" applyFont="1" applyBorder="1" applyAlignment="1">
      <alignment horizontal="justify" vertical="center" wrapText="1"/>
    </xf>
    <xf numFmtId="0" fontId="40" fillId="0" borderId="51" xfId="0" applyFont="1" applyBorder="1" applyAlignment="1">
      <alignment horizontal="justify"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0" fillId="26" borderId="0" xfId="0" applyFill="1" applyAlignment="1">
      <alignment vertical="center"/>
    </xf>
    <xf numFmtId="0" fontId="0" fillId="26" borderId="0" xfId="0" applyFont="1" applyFill="1" applyAlignment="1">
      <alignment vertical="center"/>
    </xf>
    <xf numFmtId="0" fontId="20" fillId="26" borderId="14" xfId="66" applyFont="1" applyFill="1" applyBorder="1" applyAlignment="1">
      <alignment horizontal="center" vertical="center"/>
      <protection/>
    </xf>
    <xf numFmtId="0" fontId="0" fillId="26" borderId="53" xfId="0" applyFill="1" applyBorder="1" applyAlignment="1">
      <alignment vertical="center"/>
    </xf>
    <xf numFmtId="0" fontId="41" fillId="0" borderId="54" xfId="0" applyFont="1" applyBorder="1" applyAlignment="1">
      <alignment horizontal="center" vertical="center" wrapText="1"/>
    </xf>
    <xf numFmtId="0" fontId="36" fillId="0" borderId="10" xfId="69" applyFont="1" applyBorder="1" applyAlignment="1">
      <alignment vertical="center" wrapText="1"/>
      <protection/>
    </xf>
    <xf numFmtId="0" fontId="23" fillId="26" borderId="0" xfId="66" applyFont="1" applyFill="1" applyAlignment="1">
      <alignment horizontal="center" vertical="center"/>
      <protection/>
    </xf>
    <xf numFmtId="0" fontId="0" fillId="0" borderId="0" xfId="66" applyFont="1" applyFill="1">
      <alignment/>
      <protection/>
    </xf>
    <xf numFmtId="0" fontId="23" fillId="0" borderId="0" xfId="66" applyFont="1" applyFill="1" applyAlignment="1">
      <alignment horizontal="center" vertical="center" wrapText="1"/>
      <protection/>
    </xf>
    <xf numFmtId="0" fontId="0" fillId="0" borderId="0" xfId="67" applyFont="1">
      <alignment/>
      <protection/>
    </xf>
    <xf numFmtId="0" fontId="37" fillId="24" borderId="55" xfId="0" applyFont="1" applyFill="1" applyBorder="1" applyAlignment="1">
      <alignment horizontal="center" vertical="center" wrapText="1"/>
    </xf>
    <xf numFmtId="49" fontId="26" fillId="0" borderId="15" xfId="66" applyNumberFormat="1" applyFont="1" applyFill="1" applyBorder="1" applyAlignment="1">
      <alignment vertical="center" wrapText="1"/>
      <protection/>
    </xf>
    <xf numFmtId="0" fontId="0" fillId="0" borderId="0" xfId="0" applyBorder="1" applyAlignment="1">
      <alignment vertical="center"/>
    </xf>
    <xf numFmtId="0" fontId="23" fillId="0" borderId="0" xfId="66" applyFont="1" applyFill="1" applyAlignment="1">
      <alignment horizontal="center" vertical="center"/>
      <protection/>
    </xf>
    <xf numFmtId="0" fontId="0" fillId="0" borderId="0" xfId="67" applyFont="1">
      <alignment/>
      <protection/>
    </xf>
    <xf numFmtId="0" fontId="37" fillId="24" borderId="11" xfId="0" applyFont="1" applyFill="1" applyBorder="1" applyAlignment="1">
      <alignment horizontal="center" vertical="center" wrapText="1"/>
    </xf>
    <xf numFmtId="187" fontId="37" fillId="24" borderId="56" xfId="0" applyNumberFormat="1" applyFont="1" applyFill="1" applyBorder="1" applyAlignment="1">
      <alignment horizontal="center" vertical="center" wrapText="1"/>
    </xf>
    <xf numFmtId="187" fontId="37" fillId="24" borderId="57" xfId="0" applyNumberFormat="1" applyFont="1" applyFill="1" applyBorder="1" applyAlignment="1">
      <alignment horizontal="center" vertical="center" wrapText="1"/>
    </xf>
    <xf numFmtId="0" fontId="37" fillId="24" borderId="38" xfId="0" applyFont="1" applyFill="1" applyBorder="1" applyAlignment="1">
      <alignment horizontal="center" vertical="center" wrapText="1"/>
    </xf>
    <xf numFmtId="187" fontId="37" fillId="24" borderId="58" xfId="0" applyNumberFormat="1"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37" fillId="24" borderId="31" xfId="0" applyFont="1" applyFill="1" applyBorder="1" applyAlignment="1">
      <alignment horizontal="center" vertical="center" wrapText="1"/>
    </xf>
    <xf numFmtId="0" fontId="23" fillId="0" borderId="0" xfId="66" applyFont="1" applyFill="1" applyAlignment="1">
      <alignment horizontal="center" vertical="center"/>
      <protection/>
    </xf>
    <xf numFmtId="0" fontId="23" fillId="0" borderId="16" xfId="66" applyFont="1" applyFill="1" applyBorder="1" applyAlignment="1">
      <alignment horizontal="center" vertical="center"/>
      <protection/>
    </xf>
    <xf numFmtId="0" fontId="22" fillId="0" borderId="16" xfId="0" applyFont="1" applyFill="1" applyBorder="1" applyAlignment="1">
      <alignment horizontal="center" vertical="center" wrapText="1"/>
    </xf>
    <xf numFmtId="0" fontId="22" fillId="26" borderId="16" xfId="0" applyFont="1" applyFill="1" applyBorder="1" applyAlignment="1">
      <alignment horizontal="center" vertical="center" wrapText="1"/>
    </xf>
    <xf numFmtId="0" fontId="22" fillId="0" borderId="16" xfId="0" applyFont="1" applyFill="1" applyBorder="1" applyAlignment="1" quotePrefix="1">
      <alignment vertical="center" wrapText="1"/>
    </xf>
    <xf numFmtId="0" fontId="22" fillId="26" borderId="16" xfId="0" applyFont="1" applyFill="1" applyBorder="1" applyAlignment="1">
      <alignment horizontal="center" vertical="center"/>
    </xf>
    <xf numFmtId="0" fontId="0" fillId="0" borderId="16" xfId="66" applyNumberFormat="1" applyFill="1" applyBorder="1" applyAlignment="1">
      <alignment horizontal="center" vertical="center"/>
      <protection/>
    </xf>
    <xf numFmtId="0" fontId="0" fillId="0" borderId="16" xfId="66" applyFill="1" applyBorder="1" applyAlignment="1">
      <alignment horizontal="center" vertical="center"/>
      <protection/>
    </xf>
    <xf numFmtId="0" fontId="22" fillId="0" borderId="16" xfId="66" applyFont="1" applyFill="1" applyBorder="1" applyAlignment="1">
      <alignment horizontal="center" vertical="center" wrapText="1"/>
      <protection/>
    </xf>
    <xf numFmtId="0" fontId="22" fillId="0" borderId="16" xfId="66" applyNumberFormat="1" applyFont="1" applyFill="1" applyBorder="1" applyAlignment="1">
      <alignment horizontal="center" vertical="center" wrapText="1"/>
      <protection/>
    </xf>
    <xf numFmtId="49" fontId="24" fillId="0" borderId="16" xfId="66" applyNumberFormat="1" applyFont="1" applyFill="1" applyBorder="1" applyAlignment="1">
      <alignment horizontal="center" vertical="center" wrapText="1"/>
      <protection/>
    </xf>
    <xf numFmtId="0" fontId="24" fillId="0" borderId="16" xfId="66" applyFont="1" applyFill="1" applyBorder="1" applyAlignment="1">
      <alignment horizontal="center" vertical="center" wrapText="1"/>
      <protection/>
    </xf>
    <xf numFmtId="49" fontId="24" fillId="0" borderId="16" xfId="68" applyNumberFormat="1" applyFont="1" applyFill="1" applyBorder="1" applyAlignment="1">
      <alignment horizontal="center" vertical="center" wrapText="1"/>
      <protection/>
    </xf>
    <xf numFmtId="0" fontId="20" fillId="0" borderId="16" xfId="66" applyFont="1" applyFill="1" applyBorder="1" applyAlignment="1">
      <alignment horizontal="center" vertical="center"/>
      <protection/>
    </xf>
    <xf numFmtId="0" fontId="22" fillId="0" borderId="16" xfId="68" applyNumberFormat="1" applyFont="1" applyFill="1" applyBorder="1" applyAlignment="1">
      <alignment horizontal="center" vertical="center" wrapText="1"/>
      <protection/>
    </xf>
    <xf numFmtId="0" fontId="22" fillId="0" borderId="16" xfId="68" applyFont="1" applyFill="1" applyBorder="1" applyAlignment="1">
      <alignment horizontal="center" vertical="center" wrapText="1"/>
      <protection/>
    </xf>
    <xf numFmtId="0" fontId="22" fillId="0" borderId="16" xfId="66" applyFont="1" applyFill="1" applyBorder="1" applyAlignment="1">
      <alignment horizontal="center" vertical="center" wrapText="1"/>
      <protection/>
    </xf>
    <xf numFmtId="0" fontId="24" fillId="0" borderId="16" xfId="68" applyFont="1" applyFill="1" applyBorder="1" applyAlignment="1">
      <alignment horizontal="center" vertical="center" wrapText="1"/>
      <protection/>
    </xf>
    <xf numFmtId="49" fontId="24" fillId="0" borderId="16" xfId="66" applyNumberFormat="1" applyFont="1" applyFill="1" applyBorder="1" applyAlignment="1">
      <alignment horizontal="center" vertical="center"/>
      <protection/>
    </xf>
    <xf numFmtId="0" fontId="24" fillId="0" borderId="16" xfId="66" applyNumberFormat="1" applyFont="1" applyFill="1" applyBorder="1" applyAlignment="1">
      <alignment horizontal="center" vertical="center"/>
      <protection/>
    </xf>
    <xf numFmtId="49" fontId="25" fillId="0" borderId="16" xfId="66" applyNumberFormat="1" applyFont="1" applyFill="1" applyBorder="1" applyAlignment="1">
      <alignment horizontal="center" vertical="center" wrapText="1"/>
      <protection/>
    </xf>
    <xf numFmtId="0" fontId="25" fillId="0" borderId="16" xfId="66" applyNumberFormat="1" applyFont="1" applyFill="1" applyBorder="1" applyAlignment="1">
      <alignment horizontal="center" vertical="center" wrapText="1"/>
      <protection/>
    </xf>
    <xf numFmtId="49" fontId="27" fillId="0" borderId="16" xfId="66" applyNumberFormat="1" applyFont="1" applyFill="1" applyBorder="1" applyAlignment="1">
      <alignment horizontal="center" vertical="center"/>
      <protection/>
    </xf>
    <xf numFmtId="0" fontId="20" fillId="0" borderId="16" xfId="66" applyFont="1" applyFill="1" applyBorder="1" applyAlignment="1">
      <alignment horizontal="center" vertical="center"/>
      <protection/>
    </xf>
    <xf numFmtId="188" fontId="26" fillId="0" borderId="16" xfId="66" applyNumberFormat="1" applyFont="1" applyFill="1" applyBorder="1" applyAlignment="1">
      <alignment horizontal="center" vertical="center" wrapText="1"/>
      <protection/>
    </xf>
    <xf numFmtId="190" fontId="26" fillId="0" borderId="16" xfId="66" applyNumberFormat="1" applyFont="1" applyFill="1" applyBorder="1" applyAlignment="1">
      <alignment horizontal="center" vertical="center" wrapText="1"/>
      <protection/>
    </xf>
    <xf numFmtId="49" fontId="20" fillId="0" borderId="16" xfId="66" applyNumberFormat="1" applyFont="1" applyFill="1" applyBorder="1" applyAlignment="1">
      <alignment horizontal="center" vertical="center" wrapText="1"/>
      <protection/>
    </xf>
    <xf numFmtId="0" fontId="22" fillId="0" borderId="16" xfId="0" applyFont="1" applyFill="1" applyBorder="1" applyAlignment="1" quotePrefix="1">
      <alignment horizontal="center" vertical="center"/>
    </xf>
    <xf numFmtId="0" fontId="22" fillId="0" borderId="16" xfId="0" applyFont="1" applyFill="1" applyBorder="1" applyAlignment="1" quotePrefix="1">
      <alignment horizontal="center" vertical="center" wrapText="1"/>
    </xf>
    <xf numFmtId="0" fontId="23" fillId="0" borderId="16" xfId="0" applyFont="1" applyFill="1" applyBorder="1" applyAlignment="1">
      <alignment horizontal="center" vertical="center"/>
    </xf>
    <xf numFmtId="0" fontId="22" fillId="0" borderId="16" xfId="0" applyFont="1" applyFill="1" applyBorder="1" applyAlignment="1">
      <alignment horizontal="center" vertical="center"/>
    </xf>
    <xf numFmtId="0" fontId="0" fillId="0" borderId="16" xfId="0" applyFill="1" applyBorder="1" applyAlignment="1">
      <alignment horizontal="center" vertical="center"/>
    </xf>
    <xf numFmtId="0" fontId="23" fillId="0" borderId="16" xfId="0" applyFont="1" applyFill="1" applyBorder="1" applyAlignment="1" quotePrefix="1">
      <alignment horizontal="center" vertical="center"/>
    </xf>
    <xf numFmtId="0" fontId="22" fillId="26" borderId="16" xfId="66" applyNumberFormat="1" applyFont="1" applyFill="1" applyBorder="1" applyAlignment="1">
      <alignment horizontal="center" vertical="center" wrapText="1"/>
      <protection/>
    </xf>
    <xf numFmtId="0" fontId="24" fillId="26" borderId="16" xfId="66" applyFont="1" applyFill="1" applyBorder="1" applyAlignment="1">
      <alignment horizontal="center" vertical="center"/>
      <protection/>
    </xf>
    <xf numFmtId="0" fontId="25" fillId="26" borderId="16" xfId="66" applyNumberFormat="1" applyFont="1" applyFill="1" applyBorder="1" applyAlignment="1">
      <alignment horizontal="center" vertical="center" wrapText="1"/>
      <protection/>
    </xf>
    <xf numFmtId="49" fontId="25" fillId="26" borderId="16" xfId="66" applyNumberFormat="1" applyFont="1" applyFill="1" applyBorder="1" applyAlignment="1">
      <alignment horizontal="center" vertical="center" wrapText="1"/>
      <protection/>
    </xf>
    <xf numFmtId="0" fontId="22" fillId="26" borderId="16" xfId="66" applyFont="1" applyFill="1" applyBorder="1" applyAlignment="1">
      <alignment horizontal="center" vertical="center" wrapText="1"/>
      <protection/>
    </xf>
    <xf numFmtId="0" fontId="23" fillId="26" borderId="16" xfId="0" applyFont="1" applyFill="1" applyBorder="1" applyAlignment="1" quotePrefix="1">
      <alignment horizontal="center" vertical="center"/>
    </xf>
    <xf numFmtId="0" fontId="23" fillId="26" borderId="16" xfId="0" applyFont="1" applyFill="1" applyBorder="1" applyAlignment="1">
      <alignment horizontal="center" vertical="center"/>
    </xf>
    <xf numFmtId="0" fontId="0" fillId="26" borderId="0" xfId="0" applyFont="1" applyFill="1" applyAlignment="1">
      <alignment vertical="center"/>
    </xf>
    <xf numFmtId="0" fontId="0" fillId="0" borderId="0" xfId="66" applyFill="1" applyAlignment="1">
      <alignment vertical="center"/>
      <protection/>
    </xf>
    <xf numFmtId="0" fontId="22" fillId="0" borderId="16" xfId="66" applyFont="1" applyFill="1" applyBorder="1" applyAlignment="1">
      <alignment vertical="center"/>
      <protection/>
    </xf>
    <xf numFmtId="0" fontId="0" fillId="0" borderId="0" xfId="66" applyFill="1" applyBorder="1" applyAlignment="1">
      <alignment horizontal="center" vertical="center"/>
      <protection/>
    </xf>
    <xf numFmtId="0" fontId="0" fillId="0" borderId="0" xfId="66" applyNumberFormat="1" applyFill="1" applyBorder="1" applyAlignment="1">
      <alignment horizontal="center" vertical="center"/>
      <protection/>
    </xf>
    <xf numFmtId="0" fontId="0" fillId="0" borderId="0" xfId="66" applyFill="1" applyBorder="1" applyAlignment="1">
      <alignment horizontal="center"/>
      <protection/>
    </xf>
    <xf numFmtId="0" fontId="21" fillId="0" borderId="0" xfId="66" applyFont="1" applyFill="1" applyBorder="1" applyAlignment="1">
      <alignment horizontal="center" vertical="center"/>
      <protection/>
    </xf>
    <xf numFmtId="0" fontId="23" fillId="0" borderId="0" xfId="66" applyFont="1" applyFill="1" applyBorder="1" applyAlignment="1">
      <alignment horizontal="center" vertical="center"/>
      <protection/>
    </xf>
    <xf numFmtId="0" fontId="23" fillId="0" borderId="0" xfId="66" applyFont="1" applyFill="1" applyBorder="1" applyAlignment="1">
      <alignment horizontal="center" vertical="center" wrapText="1"/>
      <protection/>
    </xf>
    <xf numFmtId="0" fontId="22" fillId="0" borderId="0" xfId="66" applyFont="1" applyFill="1" applyBorder="1" applyAlignment="1">
      <alignment horizontal="center" vertical="center"/>
      <protection/>
    </xf>
    <xf numFmtId="0" fontId="24" fillId="0" borderId="0" xfId="66" applyNumberFormat="1" applyFont="1" applyFill="1" applyBorder="1" applyAlignment="1">
      <alignment horizontal="center" vertical="center"/>
      <protection/>
    </xf>
    <xf numFmtId="0" fontId="25" fillId="0" borderId="0" xfId="66" applyNumberFormat="1" applyFont="1" applyFill="1" applyBorder="1" applyAlignment="1">
      <alignment horizontal="center" vertical="center" wrapText="1"/>
      <protection/>
    </xf>
    <xf numFmtId="0" fontId="22" fillId="26" borderId="0" xfId="66" applyFont="1" applyFill="1" applyBorder="1" applyAlignment="1">
      <alignment horizontal="center" vertical="center" wrapText="1"/>
      <protection/>
    </xf>
    <xf numFmtId="0" fontId="23" fillId="26" borderId="0" xfId="66" applyFont="1" applyFill="1" applyBorder="1" applyAlignment="1">
      <alignment horizontal="center" vertical="center" wrapText="1"/>
      <protection/>
    </xf>
    <xf numFmtId="0" fontId="23" fillId="26" borderId="0" xfId="66" applyFont="1" applyFill="1" applyBorder="1" applyAlignment="1">
      <alignment horizontal="center" vertical="center"/>
      <protection/>
    </xf>
    <xf numFmtId="0" fontId="0" fillId="0" borderId="0" xfId="0" applyFill="1" applyBorder="1" applyAlignment="1">
      <alignment horizontal="center" vertical="center"/>
    </xf>
    <xf numFmtId="0" fontId="0" fillId="26" borderId="0" xfId="0" applyFill="1" applyBorder="1" applyAlignment="1">
      <alignment horizontal="center" vertical="center"/>
    </xf>
    <xf numFmtId="49" fontId="27" fillId="0" borderId="0" xfId="66" applyNumberFormat="1" applyFont="1" applyFill="1" applyBorder="1" applyAlignment="1">
      <alignment horizontal="center" vertical="center"/>
      <protection/>
    </xf>
    <xf numFmtId="188" fontId="26" fillId="0" borderId="0" xfId="66" applyNumberFormat="1" applyFont="1" applyFill="1" applyBorder="1" applyAlignment="1">
      <alignment horizontal="center" vertical="center" wrapText="1"/>
      <protection/>
    </xf>
    <xf numFmtId="190" fontId="26" fillId="0" borderId="0" xfId="66" applyNumberFormat="1" applyFont="1" applyFill="1" applyBorder="1" applyAlignment="1">
      <alignment horizontal="center" vertical="center" wrapText="1"/>
      <protection/>
    </xf>
    <xf numFmtId="190" fontId="42" fillId="0" borderId="0" xfId="66" applyNumberFormat="1" applyFont="1" applyFill="1" applyBorder="1" applyAlignment="1">
      <alignment horizontal="center" vertical="center" wrapText="1"/>
      <protection/>
    </xf>
    <xf numFmtId="188" fontId="0" fillId="0" borderId="0" xfId="66" applyNumberFormat="1" applyFill="1" applyBorder="1" applyAlignment="1">
      <alignment horizontal="center"/>
      <protection/>
    </xf>
    <xf numFmtId="49" fontId="33" fillId="0" borderId="0"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protection/>
    </xf>
    <xf numFmtId="0" fontId="20" fillId="0" borderId="0" xfId="66" applyFont="1" applyFill="1" applyBorder="1" applyAlignment="1">
      <alignment horizontal="center" vertical="center"/>
      <protection/>
    </xf>
    <xf numFmtId="0" fontId="23" fillId="0" borderId="0" xfId="66" applyFont="1" applyFill="1" applyBorder="1" applyAlignment="1">
      <alignment horizontal="left" vertical="center"/>
      <protection/>
    </xf>
    <xf numFmtId="0" fontId="23" fillId="0" borderId="16" xfId="68" applyFont="1" applyFill="1" applyBorder="1" applyAlignment="1">
      <alignment horizontal="left" vertical="center" wrapText="1"/>
      <protection/>
    </xf>
    <xf numFmtId="0" fontId="23" fillId="0" borderId="16" xfId="66" applyFont="1" applyFill="1" applyBorder="1" applyAlignment="1">
      <alignment horizontal="left" vertical="center"/>
      <protection/>
    </xf>
    <xf numFmtId="49" fontId="23" fillId="0" borderId="16" xfId="66" applyNumberFormat="1" applyFont="1" applyFill="1" applyBorder="1" applyAlignment="1">
      <alignment horizontal="left" vertical="center" wrapText="1"/>
      <protection/>
    </xf>
    <xf numFmtId="0" fontId="23" fillId="0" borderId="16" xfId="0" applyFont="1" applyFill="1" applyBorder="1" applyAlignment="1" quotePrefix="1">
      <alignment horizontal="left" vertical="center" wrapText="1"/>
    </xf>
    <xf numFmtId="0" fontId="23" fillId="0" borderId="16" xfId="0" applyFont="1" applyFill="1" applyBorder="1" applyAlignment="1" quotePrefix="1">
      <alignment horizontal="left" vertical="center"/>
    </xf>
    <xf numFmtId="0" fontId="48" fillId="0" borderId="0" xfId="66" applyFont="1" applyFill="1" applyBorder="1" applyAlignment="1">
      <alignment horizontal="left" vertical="center"/>
      <protection/>
    </xf>
    <xf numFmtId="0" fontId="22" fillId="0" borderId="16" xfId="66" applyFont="1" applyBorder="1" applyAlignment="1">
      <alignment horizontal="center" vertical="center" wrapText="1"/>
      <protection/>
    </xf>
    <xf numFmtId="0" fontId="22" fillId="0" borderId="16" xfId="66" applyFont="1" applyFill="1" applyBorder="1" applyAlignment="1">
      <alignment vertical="center" wrapText="1"/>
      <protection/>
    </xf>
    <xf numFmtId="0" fontId="22" fillId="0" borderId="16" xfId="66" applyFont="1" applyFill="1" applyBorder="1" applyAlignment="1">
      <alignment horizontal="left" vertical="center" wrapText="1"/>
      <protection/>
    </xf>
    <xf numFmtId="49" fontId="25" fillId="0" borderId="16" xfId="66" applyNumberFormat="1" applyFont="1" applyFill="1" applyBorder="1" applyAlignment="1">
      <alignment vertical="center" wrapText="1"/>
      <protection/>
    </xf>
    <xf numFmtId="49" fontId="20" fillId="0" borderId="16" xfId="66" applyNumberFormat="1" applyFont="1" applyFill="1" applyBorder="1" applyAlignment="1">
      <alignment vertical="center" wrapText="1"/>
      <protection/>
    </xf>
    <xf numFmtId="0" fontId="20" fillId="0" borderId="16" xfId="66" applyFont="1" applyFill="1" applyBorder="1" applyAlignment="1">
      <alignment horizontal="center" wrapText="1"/>
      <protection/>
    </xf>
    <xf numFmtId="0" fontId="28" fillId="0" borderId="16" xfId="66" applyFont="1" applyFill="1" applyBorder="1" applyAlignment="1">
      <alignment horizontal="justify" vertical="top" wrapText="1"/>
      <protection/>
    </xf>
    <xf numFmtId="0" fontId="20" fillId="0" borderId="16" xfId="66" applyFont="1" applyFill="1" applyBorder="1" applyAlignment="1">
      <alignment horizontal="justify" vertical="top" wrapText="1"/>
      <protection/>
    </xf>
    <xf numFmtId="0" fontId="0" fillId="0" borderId="16" xfId="66" applyFill="1" applyBorder="1">
      <alignment/>
      <protection/>
    </xf>
    <xf numFmtId="0" fontId="23" fillId="0" borderId="16" xfId="66" applyFont="1" applyFill="1" applyBorder="1" applyAlignment="1">
      <alignment vertical="center"/>
      <protection/>
    </xf>
    <xf numFmtId="49" fontId="20" fillId="0" borderId="16" xfId="66" applyNumberFormat="1" applyFont="1" applyFill="1" applyBorder="1" applyAlignment="1">
      <alignment vertical="center" wrapText="1"/>
      <protection/>
    </xf>
    <xf numFmtId="0" fontId="22" fillId="26" borderId="16" xfId="66" applyFont="1" applyFill="1" applyBorder="1" applyAlignment="1">
      <alignment horizontal="center" vertical="center" wrapText="1"/>
      <protection/>
    </xf>
    <xf numFmtId="0" fontId="22" fillId="26" borderId="16" xfId="0" applyFont="1" applyFill="1" applyBorder="1" applyAlignment="1">
      <alignment horizontal="center" vertical="center"/>
    </xf>
    <xf numFmtId="0" fontId="0" fillId="0" borderId="0" xfId="66" applyFont="1" applyFill="1">
      <alignment/>
      <protection/>
    </xf>
    <xf numFmtId="0" fontId="22" fillId="27" borderId="16" xfId="66" applyFont="1" applyFill="1" applyBorder="1" applyAlignment="1">
      <alignment horizontal="center" vertical="center" textRotation="255" wrapText="1"/>
      <protection/>
    </xf>
    <xf numFmtId="0" fontId="22" fillId="27" borderId="16" xfId="0" applyFont="1" applyFill="1" applyBorder="1" applyAlignment="1" quotePrefix="1">
      <alignment horizontal="center" vertical="center"/>
    </xf>
    <xf numFmtId="0" fontId="23" fillId="27" borderId="16" xfId="0" applyFont="1" applyFill="1" applyBorder="1" applyAlignment="1" quotePrefix="1">
      <alignment horizontal="left" vertical="center" wrapText="1"/>
    </xf>
    <xf numFmtId="0" fontId="22" fillId="27" borderId="16" xfId="0" applyFont="1" applyFill="1" applyBorder="1" applyAlignment="1" quotePrefix="1">
      <alignment horizontal="center" vertical="center" wrapText="1"/>
    </xf>
    <xf numFmtId="0" fontId="23" fillId="27" borderId="16" xfId="0" applyFont="1" applyFill="1" applyBorder="1" applyAlignment="1">
      <alignment horizontal="center" vertical="center"/>
    </xf>
    <xf numFmtId="0" fontId="23" fillId="27" borderId="16" xfId="0" applyFont="1" applyFill="1" applyBorder="1" applyAlignment="1">
      <alignment horizontal="center" vertical="center"/>
    </xf>
    <xf numFmtId="0" fontId="22" fillId="27" borderId="16" xfId="0" applyFont="1" applyFill="1" applyBorder="1" applyAlignment="1">
      <alignment horizontal="center" vertical="center"/>
    </xf>
    <xf numFmtId="0" fontId="22" fillId="27" borderId="16" xfId="66" applyFont="1" applyFill="1" applyBorder="1" applyAlignment="1">
      <alignment horizontal="center" vertical="center" wrapText="1"/>
      <protection/>
    </xf>
    <xf numFmtId="0" fontId="22" fillId="27" borderId="0" xfId="66" applyFont="1" applyFill="1" applyBorder="1" applyAlignment="1">
      <alignment horizontal="center" vertical="center" wrapText="1"/>
      <protection/>
    </xf>
    <xf numFmtId="0" fontId="23" fillId="27" borderId="0" xfId="66" applyFont="1" applyFill="1" applyBorder="1" applyAlignment="1">
      <alignment horizontal="center" vertical="center" wrapText="1"/>
      <protection/>
    </xf>
    <xf numFmtId="0" fontId="23" fillId="27" borderId="0" xfId="66" applyFont="1" applyFill="1" applyAlignment="1">
      <alignment horizontal="center" vertical="center"/>
      <protection/>
    </xf>
    <xf numFmtId="0" fontId="22" fillId="0" borderId="16" xfId="66" applyFont="1" applyFill="1" applyBorder="1" applyAlignment="1">
      <alignment horizontal="center" vertical="center" wrapText="1"/>
      <protection/>
    </xf>
    <xf numFmtId="0" fontId="22" fillId="0" borderId="0" xfId="66" applyFont="1" applyFill="1" applyAlignment="1">
      <alignment horizontal="center" vertical="center" wrapText="1"/>
      <protection/>
    </xf>
    <xf numFmtId="0" fontId="23" fillId="0" borderId="0" xfId="66" applyFont="1" applyFill="1" applyAlignment="1">
      <alignment horizontal="center" vertical="center" wrapText="1"/>
      <protection/>
    </xf>
    <xf numFmtId="0" fontId="23" fillId="0" borderId="0" xfId="66" applyFont="1" applyFill="1" applyAlignment="1">
      <alignment horizontal="center" vertical="center" wrapText="1"/>
      <protection/>
    </xf>
    <xf numFmtId="0" fontId="23" fillId="0" borderId="0" xfId="66" applyFont="1" applyFill="1" applyAlignment="1">
      <alignment horizontal="center" vertical="center"/>
      <protection/>
    </xf>
    <xf numFmtId="0" fontId="23" fillId="0" borderId="0" xfId="66" applyFont="1" applyFill="1" applyAlignment="1">
      <alignment horizontal="center" vertical="center"/>
      <protection/>
    </xf>
    <xf numFmtId="0" fontId="23" fillId="26" borderId="0" xfId="66" applyFont="1" applyFill="1" applyAlignment="1">
      <alignment horizontal="center" vertical="center" wrapText="1"/>
      <protection/>
    </xf>
    <xf numFmtId="0" fontId="0"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21" fillId="0" borderId="0" xfId="66" applyFont="1" applyFill="1" applyBorder="1" applyAlignment="1">
      <alignment horizontal="center" vertical="center"/>
      <protection/>
    </xf>
    <xf numFmtId="0" fontId="22" fillId="0" borderId="0" xfId="66" applyFont="1" applyFill="1" applyBorder="1" applyAlignment="1">
      <alignment horizontal="center" vertical="center"/>
      <protection/>
    </xf>
    <xf numFmtId="0" fontId="22" fillId="0" borderId="16" xfId="66" applyFont="1" applyFill="1" applyBorder="1" applyAlignment="1">
      <alignment horizontal="center" vertical="center" textRotation="255" wrapText="1"/>
      <protection/>
    </xf>
    <xf numFmtId="49" fontId="22" fillId="0" borderId="16" xfId="66" applyNumberFormat="1" applyFont="1" applyFill="1" applyBorder="1" applyAlignment="1">
      <alignment horizontal="center" vertical="center" wrapText="1"/>
      <protection/>
    </xf>
    <xf numFmtId="49" fontId="24" fillId="0" borderId="16" xfId="66" applyNumberFormat="1" applyFont="1" applyFill="1" applyBorder="1" applyAlignment="1">
      <alignment horizontal="center" vertical="center" wrapText="1"/>
      <protection/>
    </xf>
    <xf numFmtId="0" fontId="22" fillId="0" borderId="16" xfId="66" applyNumberFormat="1" applyFont="1" applyFill="1" applyBorder="1" applyAlignment="1">
      <alignment horizontal="center" vertical="center" wrapText="1"/>
      <protection/>
    </xf>
    <xf numFmtId="0" fontId="23" fillId="0" borderId="0" xfId="66" applyFont="1" applyFill="1" applyBorder="1" applyAlignment="1">
      <alignment horizontal="center" vertical="center"/>
      <protection/>
    </xf>
    <xf numFmtId="0" fontId="22" fillId="0" borderId="0" xfId="66" applyFont="1" applyFill="1" applyBorder="1" applyAlignment="1">
      <alignment horizontal="center" vertical="center" wrapText="1"/>
      <protection/>
    </xf>
    <xf numFmtId="0" fontId="22" fillId="26" borderId="16" xfId="66" applyFont="1" applyFill="1" applyBorder="1" applyAlignment="1">
      <alignment horizontal="center" vertical="center" wrapText="1"/>
      <protection/>
    </xf>
    <xf numFmtId="0" fontId="23" fillId="0" borderId="16" xfId="66" applyFont="1" applyFill="1" applyBorder="1" applyAlignment="1">
      <alignment horizontal="left" vertical="center" wrapText="1"/>
      <protection/>
    </xf>
    <xf numFmtId="0" fontId="23" fillId="0" borderId="0" xfId="66" applyFont="1" applyFill="1" applyBorder="1" applyAlignment="1">
      <alignment horizontal="center" vertical="center" wrapText="1"/>
      <protection/>
    </xf>
    <xf numFmtId="0" fontId="22" fillId="0" borderId="16" xfId="66" applyFont="1" applyFill="1" applyBorder="1" applyAlignment="1">
      <alignment horizontal="center" vertical="center" wrapText="1"/>
      <protection/>
    </xf>
    <xf numFmtId="0" fontId="22" fillId="0" borderId="16" xfId="66" applyFont="1" applyFill="1" applyBorder="1" applyAlignment="1">
      <alignment horizontal="center" vertical="center"/>
      <protection/>
    </xf>
    <xf numFmtId="0" fontId="22" fillId="26" borderId="16" xfId="66" applyFont="1" applyFill="1" applyBorder="1" applyAlignment="1">
      <alignment horizontal="center" vertical="center" wrapText="1"/>
      <protection/>
    </xf>
    <xf numFmtId="0" fontId="22" fillId="0" borderId="16" xfId="0" applyFont="1" applyFill="1" applyBorder="1" applyAlignment="1">
      <alignment horizontal="center" vertical="center" wrapText="1"/>
    </xf>
    <xf numFmtId="0" fontId="22" fillId="26" borderId="16" xfId="0" applyFont="1" applyFill="1" applyBorder="1" applyAlignment="1">
      <alignment horizontal="center" vertical="center"/>
    </xf>
    <xf numFmtId="0" fontId="22" fillId="26" borderId="16" xfId="0" applyFont="1" applyFill="1" applyBorder="1" applyAlignment="1">
      <alignment horizontal="center" vertical="center" wrapText="1"/>
    </xf>
    <xf numFmtId="49" fontId="23" fillId="0" borderId="0" xfId="66" applyNumberFormat="1" applyFont="1" applyFill="1" applyBorder="1" applyAlignment="1">
      <alignment horizontal="center" vertical="center" wrapText="1"/>
      <protection/>
    </xf>
    <xf numFmtId="49" fontId="33" fillId="0" borderId="0" xfId="66" applyNumberFormat="1" applyFont="1" applyFill="1" applyBorder="1" applyAlignment="1">
      <alignment horizontal="center" vertical="center"/>
      <protection/>
    </xf>
    <xf numFmtId="0" fontId="22" fillId="0" borderId="22" xfId="66" applyFont="1" applyFill="1" applyBorder="1" applyAlignment="1">
      <alignment horizontal="center" vertical="center" wrapText="1"/>
      <protection/>
    </xf>
    <xf numFmtId="0" fontId="22" fillId="0" borderId="37" xfId="66" applyFont="1" applyFill="1" applyBorder="1" applyAlignment="1">
      <alignment horizontal="center" vertical="center" wrapText="1"/>
      <protection/>
    </xf>
    <xf numFmtId="0" fontId="22" fillId="0" borderId="21" xfId="66" applyFont="1" applyFill="1" applyBorder="1" applyAlignment="1">
      <alignment horizontal="center" vertical="center" wrapText="1"/>
      <protection/>
    </xf>
    <xf numFmtId="0" fontId="22" fillId="0" borderId="10" xfId="66" applyFont="1" applyFill="1" applyBorder="1" applyAlignment="1">
      <alignment horizontal="center" vertical="center" wrapText="1"/>
      <protection/>
    </xf>
    <xf numFmtId="0" fontId="22" fillId="0" borderId="12" xfId="66" applyFont="1" applyFill="1" applyBorder="1" applyAlignment="1">
      <alignment horizontal="center" vertical="center" wrapText="1"/>
      <protection/>
    </xf>
    <xf numFmtId="0" fontId="22" fillId="0" borderId="38" xfId="66" applyFont="1" applyFill="1" applyBorder="1" applyAlignment="1">
      <alignment horizontal="center" vertical="center" wrapText="1"/>
      <protection/>
    </xf>
    <xf numFmtId="0" fontId="22" fillId="0" borderId="11" xfId="66" applyFont="1" applyFill="1" applyBorder="1" applyAlignment="1">
      <alignment horizontal="center" vertical="center" wrapText="1"/>
      <protection/>
    </xf>
    <xf numFmtId="0" fontId="22" fillId="0" borderId="10" xfId="66" applyNumberFormat="1" applyFont="1" applyFill="1" applyBorder="1" applyAlignment="1">
      <alignment horizontal="center" vertical="center" wrapText="1"/>
      <protection/>
    </xf>
    <xf numFmtId="0" fontId="22" fillId="0" borderId="12" xfId="66" applyNumberFormat="1" applyFont="1" applyFill="1" applyBorder="1" applyAlignment="1">
      <alignment horizontal="center" vertical="center" wrapText="1"/>
      <protection/>
    </xf>
    <xf numFmtId="0" fontId="22" fillId="0" borderId="12" xfId="66" applyFont="1" applyFill="1" applyBorder="1" applyAlignment="1">
      <alignment horizontal="center" vertical="center" textRotation="255" wrapText="1"/>
      <protection/>
    </xf>
    <xf numFmtId="0" fontId="22" fillId="0" borderId="11" xfId="66" applyFont="1" applyFill="1" applyBorder="1" applyAlignment="1">
      <alignment horizontal="center" vertical="center" textRotation="255" wrapText="1"/>
      <protection/>
    </xf>
    <xf numFmtId="49" fontId="22" fillId="0" borderId="10" xfId="66" applyNumberFormat="1" applyFont="1" applyFill="1" applyBorder="1" applyAlignment="1">
      <alignment horizontal="center" vertical="center" wrapText="1"/>
      <protection/>
    </xf>
    <xf numFmtId="49" fontId="24" fillId="0" borderId="10" xfId="66" applyNumberFormat="1" applyFont="1" applyFill="1" applyBorder="1" applyAlignment="1">
      <alignment horizontal="center" vertical="center" wrapText="1"/>
      <protection/>
    </xf>
    <xf numFmtId="49" fontId="24" fillId="0" borderId="12" xfId="66" applyNumberFormat="1" applyFont="1" applyFill="1" applyBorder="1" applyAlignment="1">
      <alignment horizontal="center" vertical="center" wrapText="1"/>
      <protection/>
    </xf>
    <xf numFmtId="0" fontId="46" fillId="0" borderId="10" xfId="66" applyFont="1" applyFill="1" applyBorder="1" applyAlignment="1">
      <alignment horizontal="center" vertical="center" wrapText="1"/>
      <protection/>
    </xf>
    <xf numFmtId="0" fontId="22" fillId="0" borderId="38" xfId="66" applyNumberFormat="1" applyFont="1" applyFill="1" applyBorder="1" applyAlignment="1">
      <alignment horizontal="center" vertical="center" wrapText="1"/>
      <protection/>
    </xf>
    <xf numFmtId="0" fontId="22" fillId="0" borderId="11" xfId="66" applyNumberFormat="1" applyFont="1" applyFill="1" applyBorder="1" applyAlignment="1">
      <alignment horizontal="center" vertical="center" wrapText="1"/>
      <protection/>
    </xf>
    <xf numFmtId="0" fontId="0" fillId="0" borderId="0" xfId="66" applyFont="1" applyAlignment="1">
      <alignment horizontal="left" vertical="center"/>
      <protection/>
    </xf>
    <xf numFmtId="0" fontId="0" fillId="0" borderId="0" xfId="66" applyAlignment="1">
      <alignment horizontal="left" vertical="center"/>
      <protection/>
    </xf>
    <xf numFmtId="0" fontId="22" fillId="0" borderId="16" xfId="66" applyFont="1" applyBorder="1" applyAlignment="1">
      <alignment horizontal="center" vertical="center" wrapText="1"/>
      <protection/>
    </xf>
    <xf numFmtId="0" fontId="21" fillId="0" borderId="0" xfId="66" applyFont="1" applyBorder="1" applyAlignment="1">
      <alignment horizontal="center" vertical="center"/>
      <protection/>
    </xf>
    <xf numFmtId="0" fontId="30" fillId="0" borderId="0" xfId="66" applyFont="1" applyBorder="1" applyAlignment="1">
      <alignment horizontal="center" vertical="center"/>
      <protection/>
    </xf>
    <xf numFmtId="0" fontId="22" fillId="0" borderId="0" xfId="66" applyFont="1" applyFill="1" applyAlignment="1">
      <alignment horizontal="left" vertical="center"/>
      <protection/>
    </xf>
    <xf numFmtId="0" fontId="22" fillId="0" borderId="16" xfId="66" applyFont="1" applyBorder="1" applyAlignment="1">
      <alignment horizontal="center" vertical="center" textRotation="255" wrapText="1"/>
      <protection/>
    </xf>
    <xf numFmtId="0" fontId="22" fillId="0" borderId="16" xfId="66" applyFont="1" applyFill="1" applyBorder="1" applyAlignment="1">
      <alignment vertical="center" wrapText="1"/>
      <protection/>
    </xf>
    <xf numFmtId="0" fontId="20" fillId="24" borderId="24"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31" fillId="0" borderId="0" xfId="67" applyFont="1" applyBorder="1" applyAlignment="1">
      <alignment horizontal="center" vertical="center"/>
      <protection/>
    </xf>
    <xf numFmtId="0" fontId="22" fillId="24" borderId="32"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61"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21"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2" fillId="0" borderId="0" xfId="67" applyFont="1" applyAlignment="1">
      <alignment horizontal="left"/>
      <protection/>
    </xf>
    <xf numFmtId="0" fontId="22" fillId="0" borderId="0" xfId="67" applyFont="1" applyAlignment="1">
      <alignment horizontal="left"/>
      <protection/>
    </xf>
    <xf numFmtId="0" fontId="38" fillId="0" borderId="62" xfId="69" applyFont="1" applyBorder="1" applyAlignment="1">
      <alignment horizontal="center" vertical="center" textRotation="255"/>
      <protection/>
    </xf>
    <xf numFmtId="0" fontId="38" fillId="0" borderId="63" xfId="69" applyFont="1" applyBorder="1" applyAlignment="1">
      <alignment horizontal="center" vertical="center" textRotation="255"/>
      <protection/>
    </xf>
    <xf numFmtId="0" fontId="38" fillId="0" borderId="64" xfId="69" applyFont="1" applyBorder="1" applyAlignment="1">
      <alignment horizontal="center" vertical="center" textRotation="255"/>
      <protection/>
    </xf>
    <xf numFmtId="0" fontId="38" fillId="0" borderId="12" xfId="69" applyFont="1" applyBorder="1" applyAlignment="1">
      <alignment horizontal="center" vertical="center" textRotation="255"/>
      <protection/>
    </xf>
    <xf numFmtId="0" fontId="38" fillId="0" borderId="38" xfId="69" applyFont="1" applyBorder="1" applyAlignment="1">
      <alignment horizontal="center" vertical="center" textRotation="255"/>
      <protection/>
    </xf>
    <xf numFmtId="0" fontId="38" fillId="0" borderId="11" xfId="69" applyFont="1" applyBorder="1" applyAlignment="1">
      <alignment horizontal="center" vertical="center" textRotation="255"/>
      <protection/>
    </xf>
    <xf numFmtId="0" fontId="38" fillId="0" borderId="65" xfId="69" applyFont="1" applyBorder="1" applyAlignment="1">
      <alignment horizontal="center" vertical="center" wrapText="1"/>
      <protection/>
    </xf>
    <xf numFmtId="0" fontId="38" fillId="0" borderId="66" xfId="69" applyFont="1" applyBorder="1" applyAlignment="1">
      <alignment horizontal="center" vertical="center" wrapText="1"/>
      <protection/>
    </xf>
    <xf numFmtId="0" fontId="38" fillId="0" borderId="67" xfId="69" applyFont="1" applyBorder="1" applyAlignment="1">
      <alignment horizontal="center" vertical="center" wrapText="1"/>
      <protection/>
    </xf>
    <xf numFmtId="0" fontId="38" fillId="0" borderId="38" xfId="69" applyFont="1" applyBorder="1" applyAlignment="1">
      <alignment horizontal="center" vertical="center" wrapText="1"/>
      <protection/>
    </xf>
    <xf numFmtId="0" fontId="38" fillId="0" borderId="12" xfId="69" applyFont="1" applyBorder="1" applyAlignment="1">
      <alignment horizontal="center" vertical="center" wrapText="1"/>
      <protection/>
    </xf>
    <xf numFmtId="0" fontId="38" fillId="0" borderId="11" xfId="69" applyFont="1" applyBorder="1" applyAlignment="1">
      <alignment horizontal="center" vertical="center" wrapText="1"/>
      <protection/>
    </xf>
    <xf numFmtId="0" fontId="38" fillId="0" borderId="62" xfId="69" applyFont="1" applyBorder="1" applyAlignment="1">
      <alignment horizontal="center" vertical="center"/>
      <protection/>
    </xf>
    <xf numFmtId="0" fontId="38" fillId="0" borderId="63" xfId="69" applyFont="1" applyBorder="1" applyAlignment="1">
      <alignment horizontal="center" vertical="center"/>
      <protection/>
    </xf>
    <xf numFmtId="0" fontId="38" fillId="0" borderId="68" xfId="69" applyFont="1" applyBorder="1" applyAlignment="1">
      <alignment horizontal="center" vertical="center"/>
      <protection/>
    </xf>
    <xf numFmtId="0" fontId="38" fillId="0" borderId="12" xfId="69" applyFont="1" applyBorder="1" applyAlignment="1">
      <alignment horizontal="center" vertical="center"/>
      <protection/>
    </xf>
    <xf numFmtId="0" fontId="38" fillId="0" borderId="38" xfId="69" applyFont="1" applyBorder="1" applyAlignment="1">
      <alignment horizontal="center" vertical="center"/>
      <protection/>
    </xf>
    <xf numFmtId="0" fontId="38" fillId="0" borderId="11" xfId="69" applyFont="1" applyBorder="1" applyAlignment="1">
      <alignment horizontal="center" vertical="center"/>
      <protection/>
    </xf>
    <xf numFmtId="0" fontId="36" fillId="0" borderId="0" xfId="0" applyFont="1" applyBorder="1" applyAlignment="1">
      <alignment vertical="top" wrapText="1"/>
    </xf>
    <xf numFmtId="0" fontId="1" fillId="0" borderId="0" xfId="69" applyAlignment="1">
      <alignment horizontal="left" vertical="center"/>
      <protection/>
    </xf>
    <xf numFmtId="0" fontId="34" fillId="0" borderId="0" xfId="69" applyFont="1" applyBorder="1" applyAlignment="1">
      <alignment horizontal="center" vertical="center"/>
      <protection/>
    </xf>
    <xf numFmtId="0" fontId="34" fillId="0" borderId="0" xfId="69" applyFont="1" applyBorder="1" applyAlignment="1">
      <alignment horizontal="center" vertical="center"/>
      <protection/>
    </xf>
    <xf numFmtId="0" fontId="38" fillId="0" borderId="69" xfId="69" applyFont="1" applyBorder="1" applyAlignment="1">
      <alignment horizontal="center" vertical="center"/>
      <protection/>
    </xf>
    <xf numFmtId="0" fontId="38" fillId="0" borderId="70" xfId="69" applyFont="1" applyBorder="1" applyAlignment="1">
      <alignment horizontal="center" vertical="center"/>
      <protection/>
    </xf>
    <xf numFmtId="0" fontId="38" fillId="0" borderId="71" xfId="69" applyFont="1" applyBorder="1" applyAlignment="1">
      <alignment horizontal="center" vertical="center"/>
      <protection/>
    </xf>
    <xf numFmtId="0" fontId="38" fillId="0" borderId="72" xfId="69" applyFont="1" applyBorder="1" applyAlignment="1">
      <alignment horizontal="center" vertical="center"/>
      <protection/>
    </xf>
    <xf numFmtId="0" fontId="38" fillId="0" borderId="73" xfId="69" applyFont="1" applyBorder="1" applyAlignment="1">
      <alignment horizontal="center" vertical="center" wrapText="1"/>
      <protection/>
    </xf>
    <xf numFmtId="0" fontId="38" fillId="0" borderId="22" xfId="69" applyFont="1" applyBorder="1" applyAlignment="1">
      <alignment horizontal="center" vertical="center" wrapText="1"/>
      <protection/>
    </xf>
    <xf numFmtId="0" fontId="38" fillId="0" borderId="41" xfId="69" applyFont="1" applyBorder="1" applyAlignment="1">
      <alignment horizontal="center" vertical="center" wrapText="1"/>
      <protection/>
    </xf>
    <xf numFmtId="0" fontId="38" fillId="0" borderId="40" xfId="69" applyFont="1" applyBorder="1" applyAlignment="1">
      <alignment horizontal="center" vertical="center" wrapText="1"/>
      <protection/>
    </xf>
    <xf numFmtId="0" fontId="38" fillId="0" borderId="64" xfId="69" applyFont="1" applyBorder="1" applyAlignment="1">
      <alignment horizontal="center" vertical="center"/>
      <protection/>
    </xf>
    <xf numFmtId="0" fontId="22" fillId="0" borderId="74" xfId="0" applyFont="1" applyBorder="1" applyAlignment="1">
      <alignment horizontal="center" vertical="center" textRotation="255"/>
    </xf>
    <xf numFmtId="0" fontId="22" fillId="0" borderId="75" xfId="0" applyFont="1" applyBorder="1" applyAlignment="1">
      <alignment horizontal="center" vertical="center" textRotation="255"/>
    </xf>
    <xf numFmtId="0" fontId="22" fillId="0" borderId="76" xfId="0" applyFont="1" applyBorder="1" applyAlignment="1">
      <alignment horizontal="center" vertical="center" textRotation="255"/>
    </xf>
    <xf numFmtId="0" fontId="22" fillId="0" borderId="16" xfId="0" applyFont="1" applyBorder="1" applyAlignment="1">
      <alignment vertical="center" textRotation="255"/>
    </xf>
    <xf numFmtId="0" fontId="31" fillId="0" borderId="77" xfId="0" applyFont="1" applyBorder="1" applyAlignment="1">
      <alignment horizontal="center" vertical="center"/>
    </xf>
    <xf numFmtId="0" fontId="0" fillId="0" borderId="0" xfId="0" applyFont="1" applyAlignment="1">
      <alignment horizontal="center" vertical="center" wrapText="1"/>
    </xf>
    <xf numFmtId="0" fontId="0" fillId="25" borderId="0" xfId="0" applyFont="1" applyFill="1" applyAlignment="1">
      <alignment horizontal="center" vertical="center" wrapText="1"/>
    </xf>
    <xf numFmtId="0" fontId="0" fillId="26" borderId="0" xfId="0" applyFont="1" applyFill="1" applyAlignment="1">
      <alignment horizontal="center" vertical="center" wrapText="1"/>
    </xf>
    <xf numFmtId="0" fontId="0" fillId="25" borderId="0" xfId="0" applyFont="1" applyFill="1" applyAlignment="1">
      <alignment horizontal="center" vertical="center" wrapText="1"/>
    </xf>
    <xf numFmtId="0" fontId="0" fillId="0" borderId="0" xfId="0" applyAlignment="1">
      <alignment horizontal="center" vertical="center" wrapText="1"/>
    </xf>
    <xf numFmtId="0" fontId="40" fillId="0" borderId="78" xfId="0" applyFont="1" applyBorder="1" applyAlignment="1">
      <alignment horizontal="center" vertical="center" wrapText="1"/>
    </xf>
    <xf numFmtId="0" fontId="40" fillId="0" borderId="79" xfId="0" applyFont="1" applyBorder="1" applyAlignment="1">
      <alignment horizontal="center" vertical="center" wrapText="1"/>
    </xf>
    <xf numFmtId="0" fontId="4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26" borderId="0" xfId="0" applyFont="1" applyFill="1" applyAlignment="1">
      <alignment horizontal="center" vertical="center" wrapText="1"/>
    </xf>
    <xf numFmtId="0" fontId="40" fillId="0" borderId="82" xfId="0" applyFont="1" applyBorder="1" applyAlignment="1">
      <alignment horizontal="center" vertical="center"/>
    </xf>
    <xf numFmtId="0" fontId="40" fillId="0" borderId="83" xfId="0" applyFont="1" applyBorder="1" applyAlignment="1">
      <alignment horizontal="center" vertical="center"/>
    </xf>
    <xf numFmtId="0" fontId="40" fillId="0" borderId="82" xfId="0" applyFont="1" applyBorder="1" applyAlignment="1">
      <alignment horizontal="center" vertical="center" wrapText="1"/>
    </xf>
    <xf numFmtId="0" fontId="40" fillId="0" borderId="83" xfId="0" applyFont="1" applyBorder="1" applyAlignment="1">
      <alignment horizontal="center" vertical="center" wrapText="1"/>
    </xf>
    <xf numFmtId="0" fontId="40" fillId="0" borderId="84" xfId="0" applyFont="1" applyBorder="1" applyAlignment="1">
      <alignment horizontal="center" vertical="center" wrapText="1"/>
    </xf>
    <xf numFmtId="0" fontId="40" fillId="0" borderId="85" xfId="0" applyFont="1" applyBorder="1" applyAlignment="1">
      <alignment horizontal="center" vertical="center" wrapText="1"/>
    </xf>
    <xf numFmtId="0" fontId="40" fillId="0" borderId="86"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88"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cellXfs>
  <cellStyles count="9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_附件1-3+2013培养方案教学进程安排表(普通班)20130921w" xfId="66"/>
    <cellStyle name="常规_培养方案教学进程安排表(卓越班)" xfId="67"/>
    <cellStyle name="常规_人才培养方案教学进程安排表" xfId="68"/>
    <cellStyle name="常规_综合素质课外培养计划" xfId="69"/>
    <cellStyle name="Hyperlink" xfId="70"/>
    <cellStyle name="好" xfId="71"/>
    <cellStyle name="好 2"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1 2" xfId="90"/>
    <cellStyle name="强调文字颜色 2" xfId="91"/>
    <cellStyle name="强调文字颜色 2 2" xfId="92"/>
    <cellStyle name="强调文字颜色 3" xfId="93"/>
    <cellStyle name="强调文字颜色 3 2" xfId="94"/>
    <cellStyle name="强调文字颜色 4" xfId="95"/>
    <cellStyle name="强调文字颜色 4 2" xfId="96"/>
    <cellStyle name="强调文字颜色 5" xfId="97"/>
    <cellStyle name="强调文字颜色 5 2" xfId="98"/>
    <cellStyle name="强调文字颜色 6" xfId="99"/>
    <cellStyle name="强调文字颜色 6 2" xfId="100"/>
    <cellStyle name="适中" xfId="101"/>
    <cellStyle name="适中 2" xfId="102"/>
    <cellStyle name="输出" xfId="103"/>
    <cellStyle name="输出 2" xfId="104"/>
    <cellStyle name="输入" xfId="105"/>
    <cellStyle name="输入 2" xfId="106"/>
    <cellStyle name="Followed Hyperlink"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45;&#23398;&#24120;&#29992;&#20989;&#25968;.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31243;&#23398;&#38498;\&#28909;&#21160;\&#35838;&#31243;&#24211;&#22823;&#32434;&#22521;&#20859;&#26041;&#26696;\&#33258;&#23398;&#23398;&#26102;&#2596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教学常用函数"/>
    </sheetNames>
    <definedNames>
      <definedName name="Tag2Value"/>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课程编号</v>
          </cell>
          <cell r="B1" t="str">
            <v>课程名称</v>
          </cell>
          <cell r="C1" t="str">
            <v>课程属性</v>
          </cell>
          <cell r="D1" t="str">
            <v>学分</v>
          </cell>
          <cell r="E1" t="str">
            <v>总学时</v>
          </cell>
          <cell r="F1" t="str">
            <v>自主学习系数</v>
          </cell>
          <cell r="G1" t="str">
            <v>自主学习时数</v>
          </cell>
        </row>
        <row r="2">
          <cell r="A2" t="str">
            <v>0301110009</v>
          </cell>
          <cell r="B2" t="str">
            <v>思想道德修养与法律基础</v>
          </cell>
          <cell r="C2" t="str">
            <v>GJ</v>
          </cell>
          <cell r="D2">
            <v>2.5</v>
          </cell>
          <cell r="E2">
            <v>48</v>
          </cell>
          <cell r="F2" t="str">
            <v/>
          </cell>
        </row>
        <row r="3">
          <cell r="A3" t="str">
            <v>0302110004</v>
          </cell>
          <cell r="B3" t="str">
            <v>马克思主义基本原理</v>
          </cell>
          <cell r="C3" t="str">
            <v>GJ</v>
          </cell>
          <cell r="D3">
            <v>2.5</v>
          </cell>
          <cell r="E3">
            <v>48</v>
          </cell>
          <cell r="F3" t="str">
            <v/>
          </cell>
        </row>
        <row r="4">
          <cell r="A4" t="str">
            <v>0304110008</v>
          </cell>
          <cell r="B4" t="str">
            <v>形势与政策</v>
          </cell>
          <cell r="C4" t="str">
            <v>GJ</v>
          </cell>
          <cell r="D4">
            <v>1</v>
          </cell>
          <cell r="E4">
            <v>16</v>
          </cell>
          <cell r="F4" t="str">
            <v/>
          </cell>
        </row>
        <row r="5">
          <cell r="A5" t="str">
            <v>0304110009</v>
          </cell>
          <cell r="B5" t="str">
            <v>大学生职业发展与就业指导</v>
          </cell>
          <cell r="C5" t="str">
            <v>GJ</v>
          </cell>
          <cell r="D5">
            <v>1.5</v>
          </cell>
          <cell r="E5">
            <v>32</v>
          </cell>
          <cell r="F5" t="str">
            <v/>
          </cell>
        </row>
        <row r="6">
          <cell r="A6" t="str">
            <v>0304160001</v>
          </cell>
          <cell r="B6" t="str">
            <v>大学生创业教育</v>
          </cell>
          <cell r="C6" t="str">
            <v>GJ</v>
          </cell>
          <cell r="D6">
            <v>1</v>
          </cell>
          <cell r="E6">
            <v>18</v>
          </cell>
          <cell r="F6" t="str">
            <v/>
          </cell>
        </row>
        <row r="7">
          <cell r="A7" t="str">
            <v>0401150003</v>
          </cell>
          <cell r="B7" t="str">
            <v>军事理论</v>
          </cell>
          <cell r="C7" t="str">
            <v>GJ</v>
          </cell>
          <cell r="D7">
            <v>1.5</v>
          </cell>
          <cell r="E7">
            <v>24</v>
          </cell>
          <cell r="F7" t="str">
            <v/>
          </cell>
        </row>
        <row r="8">
          <cell r="A8" t="str">
            <v>0401950002</v>
          </cell>
          <cell r="B8" t="str">
            <v>军训</v>
          </cell>
          <cell r="C8" t="str">
            <v>GJ</v>
          </cell>
          <cell r="D8">
            <v>2</v>
          </cell>
          <cell r="E8">
            <v>0</v>
          </cell>
          <cell r="F8" t="str">
            <v/>
          </cell>
        </row>
        <row r="9">
          <cell r="A9" t="str">
            <v>0601110011</v>
          </cell>
          <cell r="B9" t="str">
            <v>中国近现代史纲要</v>
          </cell>
          <cell r="C9" t="str">
            <v>GJ</v>
          </cell>
          <cell r="D9">
            <v>2</v>
          </cell>
          <cell r="E9">
            <v>32</v>
          </cell>
          <cell r="F9" t="str">
            <v/>
          </cell>
        </row>
        <row r="10">
          <cell r="A10" t="str">
            <v>0701111005</v>
          </cell>
          <cell r="B10" t="str">
            <v>高等数学BⅠ</v>
          </cell>
          <cell r="C10" t="str">
            <v>GJ</v>
          </cell>
          <cell r="D10">
            <v>4.5</v>
          </cell>
          <cell r="E10">
            <v>72</v>
          </cell>
          <cell r="F10" t="str">
            <v/>
          </cell>
        </row>
        <row r="11">
          <cell r="A11" t="str">
            <v>0701111006</v>
          </cell>
          <cell r="B11" t="str">
            <v>高等数学BⅡ</v>
          </cell>
          <cell r="C11" t="str">
            <v>GJ</v>
          </cell>
          <cell r="D11">
            <v>4.5</v>
          </cell>
          <cell r="E11">
            <v>72</v>
          </cell>
          <cell r="F11" t="str">
            <v/>
          </cell>
        </row>
        <row r="12">
          <cell r="A12" t="str">
            <v>0701111011</v>
          </cell>
          <cell r="B12" t="str">
            <v>概率论与数理统计A</v>
          </cell>
          <cell r="C12" t="str">
            <v>GJ</v>
          </cell>
          <cell r="D12">
            <v>3</v>
          </cell>
          <cell r="E12">
            <v>48</v>
          </cell>
          <cell r="F12" t="str">
            <v/>
          </cell>
        </row>
        <row r="13">
          <cell r="A13" t="str">
            <v>0701111013</v>
          </cell>
          <cell r="B13" t="str">
            <v>复变函数</v>
          </cell>
          <cell r="C13" t="str">
            <v>GJ</v>
          </cell>
          <cell r="D13">
            <v>2</v>
          </cell>
          <cell r="E13">
            <v>32</v>
          </cell>
          <cell r="F13" t="str">
            <v/>
          </cell>
        </row>
        <row r="14">
          <cell r="A14" t="str">
            <v>0701111014</v>
          </cell>
          <cell r="B14" t="str">
            <v>线性代数A</v>
          </cell>
          <cell r="C14" t="str">
            <v>GJ</v>
          </cell>
          <cell r="D14">
            <v>2</v>
          </cell>
          <cell r="E14">
            <v>32</v>
          </cell>
          <cell r="F14" t="str">
            <v/>
          </cell>
        </row>
        <row r="15">
          <cell r="A15" t="str">
            <v>0702111013</v>
          </cell>
          <cell r="B15" t="str">
            <v>大学物理D</v>
          </cell>
          <cell r="C15" t="str">
            <v>GJ</v>
          </cell>
          <cell r="D15">
            <v>5</v>
          </cell>
          <cell r="E15">
            <v>80</v>
          </cell>
          <cell r="F15" t="str">
            <v/>
          </cell>
        </row>
        <row r="16">
          <cell r="A16" t="str">
            <v>0702111020</v>
          </cell>
          <cell r="B16" t="str">
            <v>大学物理实验Ⅰ</v>
          </cell>
          <cell r="C16" t="str">
            <v>GJ</v>
          </cell>
          <cell r="D16">
            <v>0.5</v>
          </cell>
          <cell r="E16">
            <v>12</v>
          </cell>
          <cell r="F16" t="str">
            <v/>
          </cell>
        </row>
        <row r="17">
          <cell r="A17" t="str">
            <v>0702111021</v>
          </cell>
          <cell r="B17" t="str">
            <v>大学物理实验Ⅱ</v>
          </cell>
          <cell r="C17" t="str">
            <v>GJ</v>
          </cell>
          <cell r="D17">
            <v>1</v>
          </cell>
          <cell r="E17">
            <v>24</v>
          </cell>
          <cell r="F17" t="str">
            <v/>
          </cell>
        </row>
        <row r="18">
          <cell r="A18" t="str">
            <v>0711305016</v>
          </cell>
          <cell r="B18" t="str">
            <v>工程力学AⅠ</v>
          </cell>
          <cell r="C18" t="str">
            <v>ZJ</v>
          </cell>
          <cell r="D18">
            <v>3</v>
          </cell>
          <cell r="E18">
            <v>48</v>
          </cell>
          <cell r="F18">
            <v>1</v>
          </cell>
          <cell r="G18">
            <v>48</v>
          </cell>
        </row>
        <row r="19">
          <cell r="A19" t="str">
            <v>0714716511</v>
          </cell>
          <cell r="B19" t="str">
            <v>环境工程概论</v>
          </cell>
          <cell r="C19" t="str">
            <v>ZY</v>
          </cell>
          <cell r="D19">
            <v>2</v>
          </cell>
          <cell r="E19">
            <v>32</v>
          </cell>
          <cell r="F19">
            <v>0.5</v>
          </cell>
          <cell r="G19">
            <v>16</v>
          </cell>
        </row>
        <row r="20">
          <cell r="A20" t="str">
            <v>0714716512</v>
          </cell>
          <cell r="B20" t="str">
            <v>电厂化学</v>
          </cell>
          <cell r="C20" t="str">
            <v>ZY</v>
          </cell>
          <cell r="D20">
            <v>2</v>
          </cell>
          <cell r="E20">
            <v>32</v>
          </cell>
          <cell r="F20">
            <v>0.5</v>
          </cell>
          <cell r="G20">
            <v>16</v>
          </cell>
        </row>
        <row r="21">
          <cell r="A21" t="str">
            <v>0714716513</v>
          </cell>
          <cell r="B21" t="str">
            <v>烟气脱硫脱硝</v>
          </cell>
          <cell r="C21" t="str">
            <v>ZY</v>
          </cell>
          <cell r="D21">
            <v>2</v>
          </cell>
          <cell r="E21">
            <v>32</v>
          </cell>
          <cell r="F21">
            <v>0.5</v>
          </cell>
          <cell r="G21">
            <v>16</v>
          </cell>
        </row>
        <row r="22">
          <cell r="A22" t="str">
            <v>0715260001</v>
          </cell>
          <cell r="B22" t="str">
            <v>大学生心理健康教育</v>
          </cell>
          <cell r="C22" t="str">
            <v>GJ</v>
          </cell>
          <cell r="D22">
            <v>2</v>
          </cell>
          <cell r="E22">
            <v>32</v>
          </cell>
          <cell r="F22" t="str">
            <v/>
          </cell>
        </row>
        <row r="23">
          <cell r="A23" t="str">
            <v>0801105001</v>
          </cell>
          <cell r="B23" t="str">
            <v>工程力学AⅡ</v>
          </cell>
          <cell r="C23" t="str">
            <v>ZJ</v>
          </cell>
          <cell r="D23">
            <v>3</v>
          </cell>
          <cell r="E23">
            <v>48</v>
          </cell>
          <cell r="F23">
            <v>1</v>
          </cell>
          <cell r="G23">
            <v>48</v>
          </cell>
        </row>
        <row r="24">
          <cell r="A24" t="str">
            <v>0803105004</v>
          </cell>
          <cell r="B24" t="str">
            <v>工程制图B</v>
          </cell>
          <cell r="C24" t="str">
            <v>GJ</v>
          </cell>
          <cell r="D24">
            <v>4.5</v>
          </cell>
          <cell r="E24">
            <v>72</v>
          </cell>
          <cell r="F24">
            <v>1</v>
          </cell>
          <cell r="G24">
            <v>72</v>
          </cell>
        </row>
        <row r="25">
          <cell r="A25" t="str">
            <v>0803301003</v>
          </cell>
          <cell r="B25" t="str">
            <v>机械设计基础</v>
          </cell>
          <cell r="C25" t="str">
            <v>ZJ</v>
          </cell>
          <cell r="D25">
            <v>4</v>
          </cell>
          <cell r="E25">
            <v>64</v>
          </cell>
          <cell r="F25">
            <v>1</v>
          </cell>
          <cell r="G25">
            <v>64</v>
          </cell>
        </row>
        <row r="26">
          <cell r="A26" t="str">
            <v>0803901036</v>
          </cell>
          <cell r="B26" t="str">
            <v>机械设计基础课程设计</v>
          </cell>
          <cell r="C26" t="str">
            <v>SJ</v>
          </cell>
          <cell r="D26">
            <v>1</v>
          </cell>
          <cell r="E26">
            <v>0</v>
          </cell>
          <cell r="F26">
            <v>8</v>
          </cell>
          <cell r="G26">
            <v>8</v>
          </cell>
        </row>
        <row r="27">
          <cell r="A27" t="str">
            <v>0803933032</v>
          </cell>
          <cell r="B27" t="str">
            <v>金工实习B</v>
          </cell>
          <cell r="C27" t="str">
            <v>SJ</v>
          </cell>
          <cell r="D27">
            <v>3</v>
          </cell>
          <cell r="E27">
            <v>0</v>
          </cell>
          <cell r="F27">
            <v>8</v>
          </cell>
          <cell r="G27">
            <v>24</v>
          </cell>
        </row>
        <row r="28">
          <cell r="A28" t="str">
            <v>0805107312</v>
          </cell>
          <cell r="B28" t="str">
            <v>热动专业英语</v>
          </cell>
          <cell r="C28" t="str">
            <v>ZJ</v>
          </cell>
          <cell r="D28">
            <v>2</v>
          </cell>
          <cell r="E28">
            <v>32</v>
          </cell>
          <cell r="F28">
            <v>0.5</v>
          </cell>
          <cell r="G28">
            <v>16</v>
          </cell>
        </row>
        <row r="29">
          <cell r="A29" t="str">
            <v>0805307121</v>
          </cell>
          <cell r="B29" t="str">
            <v>工程热力学A</v>
          </cell>
          <cell r="C29" t="str">
            <v>ZJ</v>
          </cell>
          <cell r="D29">
            <v>4</v>
          </cell>
          <cell r="E29">
            <v>64</v>
          </cell>
          <cell r="F29">
            <v>1</v>
          </cell>
          <cell r="G29">
            <v>64</v>
          </cell>
        </row>
        <row r="30">
          <cell r="A30" t="str">
            <v>0805307125</v>
          </cell>
          <cell r="B30" t="str">
            <v>传热学A</v>
          </cell>
          <cell r="C30" t="str">
            <v>ZJ</v>
          </cell>
          <cell r="D30">
            <v>4</v>
          </cell>
          <cell r="E30">
            <v>64</v>
          </cell>
          <cell r="F30">
            <v>1</v>
          </cell>
          <cell r="G30">
            <v>64</v>
          </cell>
        </row>
        <row r="31">
          <cell r="A31" t="str">
            <v>0805307127</v>
          </cell>
          <cell r="B31" t="str">
            <v>工程流体力学A</v>
          </cell>
          <cell r="C31" t="str">
            <v>ZJ</v>
          </cell>
          <cell r="D31">
            <v>4</v>
          </cell>
          <cell r="E31">
            <v>64</v>
          </cell>
          <cell r="F31">
            <v>1</v>
          </cell>
          <cell r="G31">
            <v>64</v>
          </cell>
        </row>
        <row r="32">
          <cell r="A32" t="str">
            <v>0805307215</v>
          </cell>
          <cell r="B32" t="str">
            <v>专业导论</v>
          </cell>
          <cell r="C32" t="str">
            <v>ZY</v>
          </cell>
          <cell r="D32">
            <v>0.5</v>
          </cell>
          <cell r="E32">
            <v>8</v>
          </cell>
          <cell r="F32">
            <v>0.5</v>
          </cell>
          <cell r="G32">
            <v>4</v>
          </cell>
        </row>
        <row r="33">
          <cell r="A33" t="str">
            <v>0805307302</v>
          </cell>
          <cell r="B33" t="str">
            <v>★热工测量技术A</v>
          </cell>
          <cell r="C33" t="str">
            <v>ZJ</v>
          </cell>
          <cell r="D33">
            <v>3</v>
          </cell>
          <cell r="E33">
            <v>48</v>
          </cell>
          <cell r="F33">
            <v>0.5</v>
          </cell>
          <cell r="G33">
            <v>24</v>
          </cell>
        </row>
        <row r="34">
          <cell r="A34" t="str">
            <v>0805507101</v>
          </cell>
          <cell r="B34" t="str">
            <v>泵与风机</v>
          </cell>
          <cell r="C34" t="str">
            <v>ZY</v>
          </cell>
          <cell r="D34">
            <v>2</v>
          </cell>
          <cell r="E34">
            <v>32</v>
          </cell>
          <cell r="F34">
            <v>0.5</v>
          </cell>
          <cell r="G34">
            <v>16</v>
          </cell>
        </row>
        <row r="35">
          <cell r="A35" t="str">
            <v>0805507203</v>
          </cell>
          <cell r="B35" t="str">
            <v>★热力发电厂A</v>
          </cell>
          <cell r="C35" t="str">
            <v>ZY</v>
          </cell>
          <cell r="D35">
            <v>3</v>
          </cell>
          <cell r="E35">
            <v>48</v>
          </cell>
          <cell r="F35">
            <v>1</v>
          </cell>
          <cell r="G35">
            <v>48</v>
          </cell>
        </row>
        <row r="36">
          <cell r="A36" t="str">
            <v>0805507205</v>
          </cell>
          <cell r="B36" t="str">
            <v>★锅炉原理A</v>
          </cell>
          <cell r="C36" t="str">
            <v>ZY</v>
          </cell>
          <cell r="D36">
            <v>4.5</v>
          </cell>
          <cell r="E36">
            <v>72</v>
          </cell>
          <cell r="F36">
            <v>1</v>
          </cell>
          <cell r="G36">
            <v>72</v>
          </cell>
        </row>
        <row r="37">
          <cell r="A37" t="str">
            <v>0805507207</v>
          </cell>
          <cell r="B37" t="str">
            <v>★汽轮机原理A</v>
          </cell>
          <cell r="C37" t="str">
            <v>ZY</v>
          </cell>
          <cell r="D37">
            <v>4.5</v>
          </cell>
          <cell r="E37">
            <v>72</v>
          </cell>
          <cell r="F37">
            <v>1</v>
          </cell>
          <cell r="G37">
            <v>72</v>
          </cell>
        </row>
        <row r="38">
          <cell r="A38" t="str">
            <v>0805507310</v>
          </cell>
          <cell r="B38" t="str">
            <v>★热工过程自动调节</v>
          </cell>
          <cell r="C38" t="str">
            <v>ZJ</v>
          </cell>
          <cell r="D38">
            <v>4</v>
          </cell>
          <cell r="E38">
            <v>64</v>
          </cell>
          <cell r="F38">
            <v>0.5</v>
          </cell>
          <cell r="G38">
            <v>32</v>
          </cell>
        </row>
        <row r="39">
          <cell r="A39" t="str">
            <v>0805605001</v>
          </cell>
          <cell r="B39" t="str">
            <v>电厂金属材料</v>
          </cell>
          <cell r="C39" t="str">
            <v>ZY</v>
          </cell>
          <cell r="D39">
            <v>2</v>
          </cell>
          <cell r="E39">
            <v>32</v>
          </cell>
          <cell r="F39">
            <v>0.5</v>
          </cell>
          <cell r="G39">
            <v>16</v>
          </cell>
        </row>
        <row r="40">
          <cell r="A40" t="str">
            <v>0805607145</v>
          </cell>
          <cell r="B40" t="str">
            <v>热动CAD</v>
          </cell>
          <cell r="C40" t="str">
            <v>ZY</v>
          </cell>
          <cell r="D40">
            <v>2</v>
          </cell>
          <cell r="E40">
            <v>32</v>
          </cell>
          <cell r="F40">
            <v>1</v>
          </cell>
          <cell r="G40">
            <v>32</v>
          </cell>
        </row>
        <row r="41">
          <cell r="A41" t="str">
            <v>0805607206</v>
          </cell>
          <cell r="B41" t="str">
            <v>数字电液控制系统</v>
          </cell>
          <cell r="C41" t="str">
            <v>ZY</v>
          </cell>
          <cell r="D41">
            <v>2</v>
          </cell>
          <cell r="E41">
            <v>32</v>
          </cell>
          <cell r="F41">
            <v>0.5</v>
          </cell>
          <cell r="G41">
            <v>16</v>
          </cell>
        </row>
        <row r="42">
          <cell r="A42" t="str">
            <v>0805607210</v>
          </cell>
          <cell r="B42" t="str">
            <v>锅炉测试技术</v>
          </cell>
          <cell r="C42" t="str">
            <v>ZY</v>
          </cell>
          <cell r="D42">
            <v>1.5</v>
          </cell>
          <cell r="E42">
            <v>24</v>
          </cell>
          <cell r="F42">
            <v>0.5</v>
          </cell>
          <cell r="G42">
            <v>12</v>
          </cell>
        </row>
        <row r="43">
          <cell r="A43" t="str">
            <v>0805607242</v>
          </cell>
          <cell r="B43" t="str">
            <v>大型火电机组运行及事故分析</v>
          </cell>
          <cell r="C43" t="str">
            <v>ZY</v>
          </cell>
          <cell r="D43">
            <v>3</v>
          </cell>
          <cell r="E43">
            <v>48</v>
          </cell>
          <cell r="F43">
            <v>0.5</v>
          </cell>
          <cell r="G43">
            <v>24</v>
          </cell>
        </row>
        <row r="44">
          <cell r="A44" t="str">
            <v>0805607312</v>
          </cell>
          <cell r="B44" t="str">
            <v>炉膛安全监控系统</v>
          </cell>
          <cell r="C44" t="str">
            <v>ZY</v>
          </cell>
          <cell r="D44">
            <v>1.5</v>
          </cell>
          <cell r="E44">
            <v>24</v>
          </cell>
          <cell r="F44">
            <v>0.5</v>
          </cell>
          <cell r="G44">
            <v>12</v>
          </cell>
        </row>
        <row r="45">
          <cell r="A45" t="str">
            <v>0805707207</v>
          </cell>
          <cell r="B45" t="str">
            <v>新能源技术</v>
          </cell>
          <cell r="C45" t="str">
            <v>ZY</v>
          </cell>
          <cell r="D45">
            <v>1</v>
          </cell>
          <cell r="E45">
            <v>16</v>
          </cell>
          <cell r="F45">
            <v>0.5</v>
          </cell>
          <cell r="G45">
            <v>8</v>
          </cell>
        </row>
        <row r="46">
          <cell r="A46" t="str">
            <v>0805707208</v>
          </cell>
          <cell r="B46" t="str">
            <v>燃气轮机发电装置</v>
          </cell>
          <cell r="C46" t="str">
            <v>ZY</v>
          </cell>
          <cell r="D46">
            <v>2</v>
          </cell>
          <cell r="E46">
            <v>32</v>
          </cell>
          <cell r="F46">
            <v>0.5</v>
          </cell>
          <cell r="G46">
            <v>16</v>
          </cell>
        </row>
        <row r="47">
          <cell r="A47" t="str">
            <v>0805707209</v>
          </cell>
          <cell r="B47" t="str">
            <v>循环流化床技术</v>
          </cell>
          <cell r="C47" t="str">
            <v>ZY</v>
          </cell>
          <cell r="D47">
            <v>2</v>
          </cell>
          <cell r="E47">
            <v>32</v>
          </cell>
          <cell r="F47">
            <v>0.5</v>
          </cell>
          <cell r="G47">
            <v>16</v>
          </cell>
        </row>
        <row r="48">
          <cell r="A48" t="str">
            <v>0805707210</v>
          </cell>
          <cell r="B48" t="str">
            <v>静电除尘与气力输灰</v>
          </cell>
          <cell r="C48" t="str">
            <v>ZY</v>
          </cell>
          <cell r="D48">
            <v>1.5</v>
          </cell>
          <cell r="E48">
            <v>24</v>
          </cell>
          <cell r="F48">
            <v>0.5</v>
          </cell>
          <cell r="G48">
            <v>12</v>
          </cell>
        </row>
        <row r="49">
          <cell r="A49" t="str">
            <v>0805707237</v>
          </cell>
          <cell r="B49" t="str">
            <v>锅炉综合实验</v>
          </cell>
          <cell r="C49" t="str">
            <v>SJ</v>
          </cell>
          <cell r="D49">
            <v>1</v>
          </cell>
          <cell r="E49">
            <v>0</v>
          </cell>
          <cell r="F49">
            <v>8</v>
          </cell>
          <cell r="G49">
            <v>8</v>
          </cell>
        </row>
        <row r="50">
          <cell r="A50" t="str">
            <v>0805707241</v>
          </cell>
          <cell r="B50" t="str">
            <v>热力系统性能分析</v>
          </cell>
          <cell r="C50" t="str">
            <v>ZY</v>
          </cell>
          <cell r="D50">
            <v>1.5</v>
          </cell>
          <cell r="E50">
            <v>24</v>
          </cell>
          <cell r="F50">
            <v>0.5</v>
          </cell>
          <cell r="G50">
            <v>12</v>
          </cell>
        </row>
        <row r="51">
          <cell r="A51" t="str">
            <v>0805707244</v>
          </cell>
          <cell r="B51" t="str">
            <v>大型汽轮机故障诊断技术</v>
          </cell>
          <cell r="C51" t="str">
            <v>ZY</v>
          </cell>
          <cell r="D51">
            <v>1.5</v>
          </cell>
          <cell r="E51">
            <v>24</v>
          </cell>
          <cell r="F51">
            <v>0.5</v>
          </cell>
          <cell r="G51">
            <v>12</v>
          </cell>
        </row>
        <row r="52">
          <cell r="A52" t="str">
            <v>0805707246</v>
          </cell>
          <cell r="B52" t="str">
            <v>核能发电原理</v>
          </cell>
          <cell r="C52" t="str">
            <v>ZY</v>
          </cell>
          <cell r="D52">
            <v>1</v>
          </cell>
          <cell r="E52">
            <v>16</v>
          </cell>
          <cell r="F52">
            <v>0.5</v>
          </cell>
          <cell r="G52">
            <v>8</v>
          </cell>
        </row>
        <row r="53">
          <cell r="A53" t="str">
            <v>0805907230</v>
          </cell>
          <cell r="B53" t="str">
            <v>热动毕业设计</v>
          </cell>
          <cell r="C53" t="str">
            <v>SJ</v>
          </cell>
          <cell r="D53">
            <v>16</v>
          </cell>
          <cell r="E53">
            <v>0</v>
          </cell>
          <cell r="F53">
            <v>16</v>
          </cell>
          <cell r="G53">
            <v>256</v>
          </cell>
        </row>
        <row r="54">
          <cell r="A54" t="str">
            <v>0805907231</v>
          </cell>
          <cell r="B54" t="str">
            <v>热动认识实习</v>
          </cell>
          <cell r="C54" t="str">
            <v>SJ</v>
          </cell>
          <cell r="D54">
            <v>2</v>
          </cell>
          <cell r="E54">
            <v>0</v>
          </cell>
          <cell r="F54">
            <v>8</v>
          </cell>
          <cell r="G54">
            <v>16</v>
          </cell>
        </row>
        <row r="55">
          <cell r="A55" t="str">
            <v>0805907234</v>
          </cell>
          <cell r="B55" t="str">
            <v>热力发电厂课程设计</v>
          </cell>
          <cell r="C55" t="str">
            <v>SJ</v>
          </cell>
          <cell r="D55">
            <v>2</v>
          </cell>
          <cell r="E55">
            <v>0</v>
          </cell>
          <cell r="F55">
            <v>8</v>
          </cell>
          <cell r="G55">
            <v>16</v>
          </cell>
        </row>
        <row r="56">
          <cell r="A56" t="str">
            <v>0805907237</v>
          </cell>
          <cell r="B56" t="str">
            <v>机炉运行集中实训</v>
          </cell>
          <cell r="C56" t="str">
            <v>SJ</v>
          </cell>
          <cell r="D56">
            <v>2</v>
          </cell>
          <cell r="E56">
            <v>0</v>
          </cell>
          <cell r="F56">
            <v>8</v>
          </cell>
          <cell r="G56">
            <v>16</v>
          </cell>
        </row>
        <row r="57">
          <cell r="A57" t="str">
            <v>0805907238</v>
          </cell>
          <cell r="B57" t="str">
            <v>热力设备安装检修实训</v>
          </cell>
          <cell r="C57" t="str">
            <v>SJ</v>
          </cell>
          <cell r="D57">
            <v>2</v>
          </cell>
          <cell r="E57">
            <v>0</v>
          </cell>
          <cell r="F57">
            <v>8</v>
          </cell>
          <cell r="G57">
            <v>16</v>
          </cell>
        </row>
        <row r="58">
          <cell r="A58" t="str">
            <v>0805907239</v>
          </cell>
          <cell r="B58" t="str">
            <v>电厂运行实习</v>
          </cell>
          <cell r="C58" t="str">
            <v>SJ</v>
          </cell>
          <cell r="D58">
            <v>1</v>
          </cell>
          <cell r="E58">
            <v>0</v>
          </cell>
          <cell r="F58">
            <v>8</v>
          </cell>
          <cell r="G58">
            <v>8</v>
          </cell>
        </row>
        <row r="59">
          <cell r="A59" t="str">
            <v>0805907242</v>
          </cell>
          <cell r="B59" t="str">
            <v>锅炉原理课程设计</v>
          </cell>
          <cell r="C59" t="str">
            <v>SJ</v>
          </cell>
          <cell r="D59">
            <v>2.5</v>
          </cell>
          <cell r="E59">
            <v>0</v>
          </cell>
          <cell r="F59">
            <v>8</v>
          </cell>
          <cell r="G59">
            <v>20</v>
          </cell>
        </row>
        <row r="60">
          <cell r="A60" t="str">
            <v>0805907243</v>
          </cell>
          <cell r="B60" t="str">
            <v>汽轮机课程设计</v>
          </cell>
          <cell r="C60" t="str">
            <v>SJ</v>
          </cell>
          <cell r="D60">
            <v>2.5</v>
          </cell>
          <cell r="E60">
            <v>0</v>
          </cell>
          <cell r="F60">
            <v>8</v>
          </cell>
          <cell r="G60">
            <v>20</v>
          </cell>
        </row>
        <row r="61">
          <cell r="A61" t="str">
            <v>0805907327</v>
          </cell>
          <cell r="B61" t="str">
            <v>热工自动调节课程设计B</v>
          </cell>
          <cell r="C61" t="str">
            <v>SJ</v>
          </cell>
          <cell r="D61">
            <v>1</v>
          </cell>
          <cell r="E61">
            <v>0</v>
          </cell>
          <cell r="F61">
            <v>8</v>
          </cell>
          <cell r="G61">
            <v>8</v>
          </cell>
        </row>
        <row r="62">
          <cell r="A62" t="str">
            <v>0805932003</v>
          </cell>
          <cell r="B62" t="str">
            <v>电厂仿真运行实习</v>
          </cell>
          <cell r="C62" t="str">
            <v>SJ</v>
          </cell>
          <cell r="D62">
            <v>2</v>
          </cell>
          <cell r="E62">
            <v>0</v>
          </cell>
          <cell r="F62">
            <v>8</v>
          </cell>
          <cell r="G62">
            <v>16</v>
          </cell>
        </row>
        <row r="63">
          <cell r="A63" t="str">
            <v>0806302009</v>
          </cell>
          <cell r="B63" t="str">
            <v>程序设计基础－VB</v>
          </cell>
          <cell r="C63" t="str">
            <v>GJ</v>
          </cell>
          <cell r="D63">
            <v>4</v>
          </cell>
          <cell r="E63">
            <v>64</v>
          </cell>
          <cell r="F63">
            <v>8</v>
          </cell>
          <cell r="G63">
            <v>32</v>
          </cell>
        </row>
        <row r="64">
          <cell r="A64" t="str">
            <v>0806333005</v>
          </cell>
          <cell r="B64" t="str">
            <v>电子技术</v>
          </cell>
          <cell r="C64" t="str">
            <v>ZJ</v>
          </cell>
          <cell r="D64">
            <v>3.5</v>
          </cell>
          <cell r="E64">
            <v>56</v>
          </cell>
          <cell r="F64">
            <v>1</v>
          </cell>
          <cell r="G64">
            <v>56</v>
          </cell>
        </row>
        <row r="65">
          <cell r="A65" t="str">
            <v>0806333006</v>
          </cell>
          <cell r="B65" t="str">
            <v>电工技术</v>
          </cell>
          <cell r="C65" t="str">
            <v>ZJ</v>
          </cell>
          <cell r="D65">
            <v>3.5</v>
          </cell>
          <cell r="E65">
            <v>56</v>
          </cell>
          <cell r="F65">
            <v>1</v>
          </cell>
          <cell r="G65">
            <v>56</v>
          </cell>
        </row>
        <row r="66">
          <cell r="A66" t="str">
            <v>0806407301</v>
          </cell>
          <cell r="B66" t="str">
            <v>MATLAB语言</v>
          </cell>
          <cell r="C66" t="str">
            <v>ZY</v>
          </cell>
          <cell r="D66">
            <v>2</v>
          </cell>
          <cell r="E66">
            <v>32</v>
          </cell>
          <cell r="F66">
            <v>0.5</v>
          </cell>
          <cell r="G66">
            <v>16</v>
          </cell>
        </row>
        <row r="67">
          <cell r="A67" t="str">
            <v>0806506335</v>
          </cell>
          <cell r="B67" t="str">
            <v>发电厂电气部分</v>
          </cell>
          <cell r="C67" t="str">
            <v>ZY</v>
          </cell>
          <cell r="D67">
            <v>2</v>
          </cell>
          <cell r="E67">
            <v>32</v>
          </cell>
          <cell r="F67">
            <v>0.5</v>
          </cell>
          <cell r="G67">
            <v>16</v>
          </cell>
        </row>
        <row r="68">
          <cell r="A68" t="str">
            <v>0806507305</v>
          </cell>
          <cell r="B68" t="str">
            <v>计算机控制系统B</v>
          </cell>
          <cell r="C68" t="str">
            <v>ZY</v>
          </cell>
          <cell r="D68">
            <v>2</v>
          </cell>
          <cell r="E68">
            <v>32</v>
          </cell>
          <cell r="F68">
            <v>0.5</v>
          </cell>
          <cell r="G68">
            <v>16</v>
          </cell>
        </row>
        <row r="69">
          <cell r="A69" t="str">
            <v>0806902003</v>
          </cell>
          <cell r="B69" t="str">
            <v>VB语言课程设计</v>
          </cell>
          <cell r="C69" t="str">
            <v>SJ</v>
          </cell>
          <cell r="D69">
            <v>1</v>
          </cell>
          <cell r="E69">
            <v>0</v>
          </cell>
          <cell r="F69">
            <v>8</v>
          </cell>
          <cell r="G69">
            <v>8</v>
          </cell>
        </row>
        <row r="70">
          <cell r="A70" t="str">
            <v>0809902005</v>
          </cell>
          <cell r="B70" t="str">
            <v>计算机基础技能实训</v>
          </cell>
          <cell r="C70" t="str">
            <v>GJ</v>
          </cell>
          <cell r="D70">
            <v>1</v>
          </cell>
          <cell r="E70">
            <v>0</v>
          </cell>
          <cell r="F70">
            <v>8</v>
          </cell>
          <cell r="G70">
            <v>8</v>
          </cell>
        </row>
        <row r="71">
          <cell r="A71" t="str">
            <v>0805907328</v>
          </cell>
          <cell r="B71" t="str">
            <v>热工流体综合设计</v>
          </cell>
          <cell r="C71" t="str">
            <v>SJ</v>
          </cell>
          <cell r="D71">
            <v>1</v>
          </cell>
          <cell r="F71">
            <v>8</v>
          </cell>
          <cell r="G71">
            <v>8</v>
          </cell>
        </row>
        <row r="72">
          <cell r="A72" t="str">
            <v>0805707239</v>
          </cell>
          <cell r="B72" t="str">
            <v>热力系统设计</v>
          </cell>
          <cell r="C72" t="str">
            <v>SJ</v>
          </cell>
          <cell r="D72">
            <v>10</v>
          </cell>
          <cell r="E72">
            <v>0</v>
          </cell>
          <cell r="F72">
            <v>8</v>
          </cell>
          <cell r="G72">
            <v>80</v>
          </cell>
        </row>
        <row r="73">
          <cell r="A73" t="str">
            <v>0805932005</v>
          </cell>
          <cell r="B73" t="str">
            <v>电厂仿真运行实习</v>
          </cell>
          <cell r="C73" t="str">
            <v>SJ</v>
          </cell>
          <cell r="D73">
            <v>4</v>
          </cell>
          <cell r="F73">
            <v>8</v>
          </cell>
          <cell r="G73">
            <v>32</v>
          </cell>
        </row>
        <row r="74">
          <cell r="A74" t="str">
            <v>0805607203</v>
          </cell>
          <cell r="B74" t="str">
            <v>锅炉汽轮机综合实验</v>
          </cell>
          <cell r="C74" t="str">
            <v>SJ</v>
          </cell>
          <cell r="D74">
            <v>1</v>
          </cell>
          <cell r="E74">
            <v>8</v>
          </cell>
          <cell r="F74">
            <v>8</v>
          </cell>
        </row>
        <row r="75">
          <cell r="A75" t="str">
            <v>0805907002</v>
          </cell>
          <cell r="B75" t="str">
            <v>岗位实习及专题设计</v>
          </cell>
          <cell r="C75" t="str">
            <v>SJ</v>
          </cell>
          <cell r="D75">
            <v>16</v>
          </cell>
          <cell r="E75">
            <v>0</v>
          </cell>
          <cell r="F75">
            <v>16</v>
          </cell>
          <cell r="G75">
            <v>256</v>
          </cell>
        </row>
        <row r="76">
          <cell r="A76">
            <v>801105001</v>
          </cell>
          <cell r="B76" t="str">
            <v>工程力学AⅠ</v>
          </cell>
          <cell r="C76" t="str">
            <v>ZJ</v>
          </cell>
          <cell r="D76">
            <v>3</v>
          </cell>
          <cell r="E76">
            <v>48</v>
          </cell>
          <cell r="F76">
            <v>1</v>
          </cell>
          <cell r="G76">
            <v>48</v>
          </cell>
        </row>
        <row r="77">
          <cell r="A77" t="str">
            <v>0711305017</v>
          </cell>
          <cell r="B77" t="str">
            <v>工程力学AⅡ</v>
          </cell>
          <cell r="C77" t="str">
            <v>ZJ</v>
          </cell>
          <cell r="D77">
            <v>3</v>
          </cell>
          <cell r="E77">
            <v>48</v>
          </cell>
          <cell r="F77">
            <v>1</v>
          </cell>
          <cell r="G77">
            <v>48</v>
          </cell>
        </row>
        <row r="78">
          <cell r="A78" t="str">
            <v>0804407301</v>
          </cell>
          <cell r="B78" t="str">
            <v>★热工测量技术</v>
          </cell>
          <cell r="C78" t="str">
            <v>ZJ</v>
          </cell>
          <cell r="D78">
            <v>2.5</v>
          </cell>
          <cell r="E78">
            <v>40</v>
          </cell>
          <cell r="F78">
            <v>1</v>
          </cell>
          <cell r="G78">
            <v>40</v>
          </cell>
        </row>
        <row r="79">
          <cell r="A79" t="str">
            <v>0805507205</v>
          </cell>
          <cell r="B79" t="str">
            <v>★锅炉原理A</v>
          </cell>
          <cell r="C79" t="str">
            <v>ZY</v>
          </cell>
          <cell r="D79">
            <v>4.5</v>
          </cell>
          <cell r="E79">
            <v>72</v>
          </cell>
          <cell r="F79">
            <v>1</v>
          </cell>
          <cell r="G79">
            <v>72</v>
          </cell>
        </row>
        <row r="80">
          <cell r="A80" t="str">
            <v>0805507208</v>
          </cell>
          <cell r="B80" t="str">
            <v>★汽轮机原理A</v>
          </cell>
          <cell r="C80" t="str">
            <v>ZY</v>
          </cell>
          <cell r="D80">
            <v>4.5</v>
          </cell>
          <cell r="E80">
            <v>72</v>
          </cell>
          <cell r="F80">
            <v>1</v>
          </cell>
          <cell r="G80">
            <v>72</v>
          </cell>
        </row>
        <row r="81">
          <cell r="A81" t="str">
            <v>0805707205</v>
          </cell>
          <cell r="B81" t="str">
            <v>循环流化床技术</v>
          </cell>
          <cell r="C81" t="str">
            <v>ZY</v>
          </cell>
          <cell r="D81">
            <v>1.5</v>
          </cell>
          <cell r="E81">
            <v>24</v>
          </cell>
          <cell r="F81">
            <v>0.5</v>
          </cell>
          <cell r="G81">
            <v>12</v>
          </cell>
        </row>
        <row r="82">
          <cell r="A82" t="str">
            <v>0805607205</v>
          </cell>
          <cell r="B82" t="str">
            <v>汽轮机测试技术</v>
          </cell>
          <cell r="C82" t="str">
            <v>ZY</v>
          </cell>
          <cell r="D82">
            <v>1.5</v>
          </cell>
          <cell r="E82">
            <v>24</v>
          </cell>
          <cell r="F82">
            <v>0.5</v>
          </cell>
          <cell r="G82">
            <v>12</v>
          </cell>
        </row>
        <row r="83">
          <cell r="A83" t="str">
            <v>0805707206</v>
          </cell>
          <cell r="B83" t="str">
            <v>水力发电原理</v>
          </cell>
          <cell r="C83" t="str">
            <v>ZY</v>
          </cell>
          <cell r="D83">
            <v>1</v>
          </cell>
          <cell r="E83">
            <v>16</v>
          </cell>
          <cell r="F83">
            <v>0.5</v>
          </cell>
          <cell r="G83">
            <v>8</v>
          </cell>
        </row>
        <row r="84">
          <cell r="A84" t="str">
            <v>0805707240</v>
          </cell>
          <cell r="B84" t="str">
            <v>火电厂生产技术管理</v>
          </cell>
          <cell r="C84" t="str">
            <v>ZY</v>
          </cell>
          <cell r="D84">
            <v>1.5</v>
          </cell>
          <cell r="E84">
            <v>24</v>
          </cell>
          <cell r="F84">
            <v>0.5</v>
          </cell>
          <cell r="G84">
            <v>12</v>
          </cell>
        </row>
        <row r="85">
          <cell r="A85" t="str">
            <v>0805707252</v>
          </cell>
          <cell r="B85" t="str">
            <v>电力工程概预算</v>
          </cell>
          <cell r="C85" t="str">
            <v>ZY</v>
          </cell>
          <cell r="D85">
            <v>2</v>
          </cell>
          <cell r="E85">
            <v>32</v>
          </cell>
          <cell r="F85">
            <v>0.5</v>
          </cell>
          <cell r="G85">
            <v>16</v>
          </cell>
        </row>
        <row r="86">
          <cell r="A86" t="str">
            <v>0805707253</v>
          </cell>
          <cell r="B86" t="str">
            <v>工程管理</v>
          </cell>
          <cell r="C86" t="str">
            <v>ZY</v>
          </cell>
          <cell r="D86">
            <v>2</v>
          </cell>
          <cell r="E86">
            <v>32</v>
          </cell>
          <cell r="F86">
            <v>0.5</v>
          </cell>
          <cell r="G86">
            <v>16</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G24" sheet="实践按模块"/>
  </cacheSource>
  <cacheFields count="7">
    <cacheField name="模块名称">
      <sharedItems containsMixedTypes="0" count="7">
        <s v="公共基础模块"/>
        <s v="工程设计基础模块"/>
        <s v="热力设备设计模块"/>
        <s v="热工控制系统模块"/>
        <s v="火电厂集控运行模块"/>
        <s v="热力设备安装检修模块"/>
        <s v="专业综合实践模块"/>
      </sharedItems>
    </cacheField>
    <cacheField name="空1">
      <sharedItems containsMixedTypes="0"/>
    </cacheField>
    <cacheField name="空2">
      <sharedItems containsMixedTypes="0"/>
    </cacheField>
    <cacheField name="课程名称">
      <sharedItems containsMixedTypes="0"/>
    </cacheField>
    <cacheField name="位置">
      <sharedItems containsSemiMixedTypes="0" containsString="0" containsMixedTypes="0" containsNumber="1" containsInteger="1"/>
    </cacheField>
    <cacheField name="学分">
      <sharedItems containsSemiMixedTypes="0" containsString="0" containsMixedTypes="0" containsNumber="1"/>
    </cacheField>
    <cacheField name="总学时">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W6:Y15" firstHeaderRow="1" firstDataRow="2" firstDataCol="1"/>
  <pivotFields count="7">
    <pivotField axis="axisRow" compact="0" outline="0" subtotalTop="0" showAll="0">
      <items count="8">
        <item x="1"/>
        <item x="0"/>
        <item x="4"/>
        <item x="3"/>
        <item x="5"/>
        <item x="2"/>
        <item x="6"/>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s>
  <rowFields count="1">
    <field x="0"/>
  </rowFields>
  <rowItems count="8">
    <i>
      <x/>
    </i>
    <i>
      <x v="1"/>
    </i>
    <i>
      <x v="2"/>
    </i>
    <i>
      <x v="3"/>
    </i>
    <i>
      <x v="4"/>
    </i>
    <i>
      <x v="5"/>
    </i>
    <i>
      <x v="6"/>
    </i>
    <i t="grand">
      <x/>
    </i>
  </rowItems>
  <colFields count="1">
    <field x="-2"/>
  </colFields>
  <colItems count="2">
    <i>
      <x/>
    </i>
    <i i="1">
      <x v="1"/>
    </i>
  </colItems>
  <dataFields count="2">
    <dataField name="求和项:学分" fld="5" baseField="0" baseItem="0"/>
    <dataField name="求和项:总学时"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147"/>
  <sheetViews>
    <sheetView tabSelected="1" zoomScalePageLayoutView="0" workbookViewId="0" topLeftCell="A1">
      <selection activeCell="N16" sqref="M1:N16384"/>
    </sheetView>
  </sheetViews>
  <sheetFormatPr defaultColWidth="9.00390625" defaultRowHeight="14.25"/>
  <cols>
    <col min="1" max="1" width="4.00390625" style="227" customWidth="1"/>
    <col min="2" max="2" width="2.375" style="227" customWidth="1"/>
    <col min="3" max="3" width="9.375" style="241" customWidth="1"/>
    <col min="4" max="4" width="23.00390625" style="250" customWidth="1"/>
    <col min="5" max="5" width="8.00390625" style="227" bestFit="1" customWidth="1"/>
    <col min="6" max="6" width="6.875" style="228" customWidth="1"/>
    <col min="7" max="7" width="7.25390625" style="228" customWidth="1"/>
    <col min="8" max="8" width="5.00390625" style="228" customWidth="1"/>
    <col min="9" max="10" width="3.625" style="227" customWidth="1"/>
    <col min="11" max="11" width="3.50390625" style="227" customWidth="1"/>
    <col min="12" max="19" width="3.125" style="227" customWidth="1"/>
    <col min="20" max="20" width="4.375" style="227" customWidth="1"/>
    <col min="21" max="21" width="11.625" style="227" bestFit="1" customWidth="1"/>
    <col min="22" max="23" width="9.625" style="227" customWidth="1"/>
    <col min="24" max="25" width="9.00390625" style="229" customWidth="1"/>
    <col min="26" max="27" width="9.00390625" style="1" customWidth="1"/>
    <col min="28" max="28" width="11.875" style="1" customWidth="1"/>
    <col min="29" max="29" width="9.00390625" style="1" customWidth="1"/>
    <col min="30" max="30" width="8.00390625" style="1" customWidth="1"/>
    <col min="31" max="31" width="8.875" style="1" customWidth="1"/>
    <col min="32" max="33" width="9.00390625" style="1" customWidth="1"/>
    <col min="34" max="34" width="8.00390625" style="1" customWidth="1"/>
    <col min="35" max="35" width="9.00390625" style="1" customWidth="1"/>
    <col min="36" max="36" width="7.125" style="1" customWidth="1"/>
    <col min="37" max="37" width="17.25390625" style="1" customWidth="1"/>
    <col min="38" max="38" width="11.625" style="227" customWidth="1"/>
    <col min="39" max="41" width="9.00390625" style="1" customWidth="1"/>
    <col min="42" max="16384" width="9.00390625" style="1" customWidth="1"/>
  </cols>
  <sheetData>
    <row r="1" spans="1:38" ht="17.25" customHeight="1">
      <c r="A1" s="289" t="s">
        <v>281</v>
      </c>
      <c r="B1" s="290"/>
      <c r="C1" s="290"/>
      <c r="AL1" s="270" t="s">
        <v>686</v>
      </c>
    </row>
    <row r="2" spans="1:38" ht="33" customHeight="1">
      <c r="A2" s="291" t="s">
        <v>616</v>
      </c>
      <c r="B2" s="291"/>
      <c r="C2" s="291"/>
      <c r="D2" s="291"/>
      <c r="E2" s="291"/>
      <c r="F2" s="291"/>
      <c r="G2" s="291"/>
      <c r="H2" s="291"/>
      <c r="I2" s="291"/>
      <c r="J2" s="291"/>
      <c r="K2" s="291"/>
      <c r="L2" s="291"/>
      <c r="M2" s="291"/>
      <c r="N2" s="291"/>
      <c r="O2" s="291"/>
      <c r="P2" s="291"/>
      <c r="Q2" s="291"/>
      <c r="R2" s="291"/>
      <c r="S2" s="291"/>
      <c r="T2" s="291"/>
      <c r="U2" s="291"/>
      <c r="V2" s="291"/>
      <c r="W2" s="230"/>
      <c r="AB2" s="167" t="s">
        <v>586</v>
      </c>
      <c r="AL2" s="270"/>
    </row>
    <row r="3" spans="1:38" s="3" customFormat="1" ht="19.5" customHeight="1">
      <c r="A3" s="282" t="s">
        <v>5</v>
      </c>
      <c r="B3" s="282"/>
      <c r="C3" s="294" t="s">
        <v>6</v>
      </c>
      <c r="D3" s="300" t="s">
        <v>0</v>
      </c>
      <c r="E3" s="282" t="s">
        <v>7</v>
      </c>
      <c r="F3" s="296" t="s">
        <v>8</v>
      </c>
      <c r="G3" s="296" t="s">
        <v>42</v>
      </c>
      <c r="H3" s="282" t="s">
        <v>43</v>
      </c>
      <c r="I3" s="282"/>
      <c r="J3" s="282"/>
      <c r="K3" s="282"/>
      <c r="L3" s="282" t="s">
        <v>1</v>
      </c>
      <c r="M3" s="282"/>
      <c r="N3" s="282"/>
      <c r="O3" s="282"/>
      <c r="P3" s="282"/>
      <c r="Q3" s="282"/>
      <c r="R3" s="282"/>
      <c r="S3" s="282"/>
      <c r="T3" s="282" t="s">
        <v>295</v>
      </c>
      <c r="U3" s="282" t="s">
        <v>687</v>
      </c>
      <c r="V3" s="282" t="s">
        <v>9</v>
      </c>
      <c r="W3" s="61"/>
      <c r="X3" s="297" t="s">
        <v>257</v>
      </c>
      <c r="Y3" s="231"/>
      <c r="AB3" s="283" t="s">
        <v>585</v>
      </c>
      <c r="AC3" s="284" t="s">
        <v>587</v>
      </c>
      <c r="AD3" s="284" t="s">
        <v>592</v>
      </c>
      <c r="AE3" s="288" t="s">
        <v>593</v>
      </c>
      <c r="AF3" s="284" t="s">
        <v>588</v>
      </c>
      <c r="AG3" s="284" t="s">
        <v>589</v>
      </c>
      <c r="AH3" s="288" t="s">
        <v>594</v>
      </c>
      <c r="AI3" s="286" t="s">
        <v>590</v>
      </c>
      <c r="AL3" s="282" t="s">
        <v>250</v>
      </c>
    </row>
    <row r="4" spans="1:38" s="3" customFormat="1" ht="19.5" customHeight="1">
      <c r="A4" s="282"/>
      <c r="B4" s="282"/>
      <c r="C4" s="295"/>
      <c r="D4" s="300"/>
      <c r="E4" s="282"/>
      <c r="F4" s="296"/>
      <c r="G4" s="296"/>
      <c r="H4" s="296" t="s">
        <v>44</v>
      </c>
      <c r="I4" s="282" t="s">
        <v>10</v>
      </c>
      <c r="J4" s="282" t="s">
        <v>11</v>
      </c>
      <c r="K4" s="293" t="s">
        <v>45</v>
      </c>
      <c r="L4" s="192">
        <v>1</v>
      </c>
      <c r="M4" s="192">
        <v>2</v>
      </c>
      <c r="N4" s="192">
        <v>3</v>
      </c>
      <c r="O4" s="192">
        <v>4</v>
      </c>
      <c r="P4" s="192">
        <v>5</v>
      </c>
      <c r="Q4" s="192">
        <v>6</v>
      </c>
      <c r="R4" s="192">
        <v>7</v>
      </c>
      <c r="S4" s="192">
        <v>8</v>
      </c>
      <c r="T4" s="282"/>
      <c r="U4" s="282"/>
      <c r="V4" s="282"/>
      <c r="W4" s="61"/>
      <c r="X4" s="297"/>
      <c r="Y4" s="231"/>
      <c r="AA4" s="184" t="s">
        <v>611</v>
      </c>
      <c r="AB4" s="283"/>
      <c r="AC4" s="284"/>
      <c r="AD4" s="284"/>
      <c r="AE4" s="288"/>
      <c r="AF4" s="285"/>
      <c r="AG4" s="285"/>
      <c r="AH4" s="288"/>
      <c r="AI4" s="287"/>
      <c r="AJ4" s="173" t="s">
        <v>607</v>
      </c>
      <c r="AL4" s="282"/>
    </row>
    <row r="5" spans="1:38" s="3" customFormat="1" ht="19.5" customHeight="1">
      <c r="A5" s="282"/>
      <c r="B5" s="282"/>
      <c r="C5" s="295"/>
      <c r="D5" s="300"/>
      <c r="E5" s="282"/>
      <c r="F5" s="296"/>
      <c r="G5" s="296"/>
      <c r="H5" s="296"/>
      <c r="I5" s="282"/>
      <c r="J5" s="282"/>
      <c r="K5" s="293"/>
      <c r="L5" s="195"/>
      <c r="M5" s="195"/>
      <c r="N5" s="195"/>
      <c r="O5" s="195"/>
      <c r="P5" s="195"/>
      <c r="Q5" s="195"/>
      <c r="R5" s="195"/>
      <c r="S5" s="195"/>
      <c r="T5" s="282"/>
      <c r="U5" s="282"/>
      <c r="V5" s="282"/>
      <c r="W5" s="61"/>
      <c r="X5" s="297"/>
      <c r="Y5" s="231"/>
      <c r="AA5" s="184"/>
      <c r="AC5" s="168"/>
      <c r="AD5" s="168"/>
      <c r="AE5" s="168"/>
      <c r="AH5" s="168"/>
      <c r="AK5" s="184" t="s">
        <v>612</v>
      </c>
      <c r="AL5" s="282"/>
    </row>
    <row r="6" spans="1:38" s="3" customFormat="1" ht="19.5" customHeight="1">
      <c r="A6" s="293" t="s">
        <v>50</v>
      </c>
      <c r="B6" s="293" t="s">
        <v>12</v>
      </c>
      <c r="C6" s="196" t="s">
        <v>54</v>
      </c>
      <c r="D6" s="251" t="s">
        <v>46</v>
      </c>
      <c r="E6" s="197" t="s">
        <v>47</v>
      </c>
      <c r="F6" s="198">
        <v>2.5</v>
      </c>
      <c r="G6" s="198">
        <v>48</v>
      </c>
      <c r="H6" s="198">
        <v>24</v>
      </c>
      <c r="I6" s="199">
        <v>0</v>
      </c>
      <c r="J6" s="199">
        <v>0</v>
      </c>
      <c r="K6" s="199">
        <v>24</v>
      </c>
      <c r="L6" s="199">
        <v>2</v>
      </c>
      <c r="M6" s="199"/>
      <c r="N6" s="199"/>
      <c r="O6" s="199"/>
      <c r="P6" s="199"/>
      <c r="Q6" s="199"/>
      <c r="R6" s="192"/>
      <c r="S6" s="192"/>
      <c r="T6" s="200" t="s">
        <v>663</v>
      </c>
      <c r="U6" s="192"/>
      <c r="V6" s="192"/>
      <c r="W6" s="61"/>
      <c r="X6" s="301" t="s">
        <v>364</v>
      </c>
      <c r="Y6" s="301" t="s">
        <v>259</v>
      </c>
      <c r="AB6" s="3">
        <f>IF(ISERROR(FIND("SJ",E6,1)),0,F6)</f>
        <v>0</v>
      </c>
      <c r="AC6" s="3">
        <f>I6+J6+K6</f>
        <v>24</v>
      </c>
      <c r="AE6" s="3">
        <f>SUM(AB6:AD6)</f>
        <v>24</v>
      </c>
      <c r="AF6" s="3">
        <f>(I6+J6)/16+K6/32</f>
        <v>0.75</v>
      </c>
      <c r="AG6" s="3">
        <f>AB6</f>
        <v>0</v>
      </c>
      <c r="AH6" s="3">
        <f>SUM(AF6:AG6)</f>
        <v>0.75</v>
      </c>
      <c r="AI6" s="3">
        <f>H6</f>
        <v>24</v>
      </c>
      <c r="AK6" s="3" t="str">
        <f>IF(B6=0,AK5,B6)</f>
        <v>必修</v>
      </c>
      <c r="AL6" s="192" t="e">
        <f>[1]!Tag2Value(T6,'[2]Sheet1'!$A$1:$G$207,1,7,1)</f>
        <v>#NAME?</v>
      </c>
    </row>
    <row r="7" spans="1:38" s="3" customFormat="1" ht="19.5" customHeight="1">
      <c r="A7" s="293"/>
      <c r="B7" s="293"/>
      <c r="C7" s="196" t="s">
        <v>56</v>
      </c>
      <c r="D7" s="251" t="s">
        <v>55</v>
      </c>
      <c r="E7" s="197" t="s">
        <v>47</v>
      </c>
      <c r="F7" s="198">
        <v>2</v>
      </c>
      <c r="G7" s="198">
        <v>32</v>
      </c>
      <c r="H7" s="198">
        <v>16</v>
      </c>
      <c r="I7" s="199">
        <v>0</v>
      </c>
      <c r="J7" s="199">
        <v>0</v>
      </c>
      <c r="K7" s="199">
        <v>16</v>
      </c>
      <c r="L7" s="199">
        <v>2</v>
      </c>
      <c r="M7" s="199"/>
      <c r="N7" s="199"/>
      <c r="O7" s="199"/>
      <c r="P7" s="199"/>
      <c r="Q7" s="199"/>
      <c r="R7" s="192"/>
      <c r="S7" s="192"/>
      <c r="T7" s="200" t="s">
        <v>663</v>
      </c>
      <c r="U7" s="192"/>
      <c r="V7" s="192"/>
      <c r="W7" s="61"/>
      <c r="X7" s="301"/>
      <c r="Y7" s="297"/>
      <c r="AB7" s="3">
        <f aca="true" t="shared" si="0" ref="AB7:AB23">IF(ISERROR(FIND("SJ",E7,1)),0,F7)</f>
        <v>0</v>
      </c>
      <c r="AC7" s="3">
        <f aca="true" t="shared" si="1" ref="AC7:AC26">I7+J7+K7</f>
        <v>16</v>
      </c>
      <c r="AE7" s="3">
        <f aca="true" t="shared" si="2" ref="AE7:AE26">SUM(AB7:AD7)</f>
        <v>16</v>
      </c>
      <c r="AF7" s="3">
        <f aca="true" t="shared" si="3" ref="AF7:AF23">(I7+J7)/16+K7/32</f>
        <v>0.5</v>
      </c>
      <c r="AG7" s="3">
        <f aca="true" t="shared" si="4" ref="AG7:AG24">AB7</f>
        <v>0</v>
      </c>
      <c r="AH7" s="3">
        <f aca="true" t="shared" si="5" ref="AH7:AH26">SUM(AF7:AG7)</f>
        <v>0.5</v>
      </c>
      <c r="AI7" s="3">
        <f aca="true" t="shared" si="6" ref="AI7:AI26">H7</f>
        <v>16</v>
      </c>
      <c r="AK7" s="3" t="str">
        <f aca="true" t="shared" si="7" ref="AK7:AK22">IF(B7=0,AK6,B7)</f>
        <v>必修</v>
      </c>
      <c r="AL7" s="192" t="e">
        <f>[1]!Tag2Value(T7,'[2]Sheet1'!$A$1:$G$207,1,7,1)</f>
        <v>#NAME?</v>
      </c>
    </row>
    <row r="8" spans="1:38" s="3" customFormat="1" ht="19.5" customHeight="1">
      <c r="A8" s="293"/>
      <c r="B8" s="293"/>
      <c r="C8" s="196" t="s">
        <v>57</v>
      </c>
      <c r="D8" s="251" t="s">
        <v>13</v>
      </c>
      <c r="E8" s="197" t="s">
        <v>47</v>
      </c>
      <c r="F8" s="198">
        <v>2.5</v>
      </c>
      <c r="G8" s="198">
        <v>48</v>
      </c>
      <c r="H8" s="198">
        <v>24</v>
      </c>
      <c r="I8" s="199">
        <v>0</v>
      </c>
      <c r="J8" s="199">
        <v>0</v>
      </c>
      <c r="K8" s="199">
        <v>24</v>
      </c>
      <c r="L8" s="199"/>
      <c r="M8" s="199">
        <v>2</v>
      </c>
      <c r="N8" s="199"/>
      <c r="O8" s="199"/>
      <c r="P8" s="199"/>
      <c r="Q8" s="199"/>
      <c r="R8" s="192"/>
      <c r="S8" s="192"/>
      <c r="T8" s="200" t="s">
        <v>663</v>
      </c>
      <c r="U8" s="192"/>
      <c r="V8" s="192"/>
      <c r="W8" s="61"/>
      <c r="X8" s="301"/>
      <c r="Y8" s="297"/>
      <c r="AB8" s="3">
        <f t="shared" si="0"/>
        <v>0</v>
      </c>
      <c r="AC8" s="3">
        <f t="shared" si="1"/>
        <v>24</v>
      </c>
      <c r="AE8" s="3">
        <f t="shared" si="2"/>
        <v>24</v>
      </c>
      <c r="AF8" s="3">
        <f t="shared" si="3"/>
        <v>0.75</v>
      </c>
      <c r="AG8" s="3">
        <f t="shared" si="4"/>
        <v>0</v>
      </c>
      <c r="AH8" s="3">
        <f t="shared" si="5"/>
        <v>0.75</v>
      </c>
      <c r="AI8" s="3">
        <f t="shared" si="6"/>
        <v>24</v>
      </c>
      <c r="AK8" s="3" t="str">
        <f t="shared" si="7"/>
        <v>必修</v>
      </c>
      <c r="AL8" s="192" t="e">
        <f>[1]!Tag2Value(T8,'[2]Sheet1'!$A$1:$G$207,1,7,1)</f>
        <v>#NAME?</v>
      </c>
    </row>
    <row r="9" spans="1:38" s="3" customFormat="1" ht="37.5" customHeight="1">
      <c r="A9" s="293"/>
      <c r="B9" s="293"/>
      <c r="C9" s="196" t="s">
        <v>58</v>
      </c>
      <c r="D9" s="251" t="s">
        <v>51</v>
      </c>
      <c r="E9" s="197" t="s">
        <v>47</v>
      </c>
      <c r="F9" s="198">
        <v>5</v>
      </c>
      <c r="G9" s="198">
        <v>96</v>
      </c>
      <c r="H9" s="198">
        <v>48</v>
      </c>
      <c r="I9" s="199">
        <v>0</v>
      </c>
      <c r="J9" s="199">
        <v>0</v>
      </c>
      <c r="K9" s="199">
        <v>48</v>
      </c>
      <c r="L9" s="199"/>
      <c r="M9" s="199"/>
      <c r="N9" s="199">
        <v>2</v>
      </c>
      <c r="O9" s="199">
        <v>2</v>
      </c>
      <c r="P9" s="199"/>
      <c r="Q9" s="199"/>
      <c r="R9" s="192"/>
      <c r="S9" s="192"/>
      <c r="T9" s="200" t="s">
        <v>663</v>
      </c>
      <c r="U9" s="192"/>
      <c r="V9" s="192"/>
      <c r="W9" s="61"/>
      <c r="X9" s="301"/>
      <c r="Y9" s="297"/>
      <c r="AB9" s="3">
        <f t="shared" si="0"/>
        <v>0</v>
      </c>
      <c r="AC9" s="3">
        <f t="shared" si="1"/>
        <v>48</v>
      </c>
      <c r="AE9" s="3">
        <f t="shared" si="2"/>
        <v>48</v>
      </c>
      <c r="AF9" s="3">
        <f t="shared" si="3"/>
        <v>1.5</v>
      </c>
      <c r="AG9" s="3">
        <f t="shared" si="4"/>
        <v>0</v>
      </c>
      <c r="AH9" s="3">
        <f t="shared" si="5"/>
        <v>1.5</v>
      </c>
      <c r="AI9" s="3">
        <f t="shared" si="6"/>
        <v>48</v>
      </c>
      <c r="AK9" s="3" t="str">
        <f t="shared" si="7"/>
        <v>必修</v>
      </c>
      <c r="AL9" s="192" t="e">
        <f>[1]!Tag2Value(T9,'[2]Sheet1'!$A$1:$G$207,1,7,1)</f>
        <v>#NAME?</v>
      </c>
    </row>
    <row r="10" spans="1:38" s="3" customFormat="1" ht="24.75" customHeight="1">
      <c r="A10" s="293"/>
      <c r="B10" s="293"/>
      <c r="C10" s="196" t="s">
        <v>60</v>
      </c>
      <c r="D10" s="251" t="s">
        <v>59</v>
      </c>
      <c r="E10" s="197" t="s">
        <v>47</v>
      </c>
      <c r="F10" s="198">
        <v>1</v>
      </c>
      <c r="G10" s="198">
        <v>16</v>
      </c>
      <c r="H10" s="198">
        <v>0</v>
      </c>
      <c r="I10" s="199">
        <v>0</v>
      </c>
      <c r="J10" s="199">
        <v>0</v>
      </c>
      <c r="K10" s="199">
        <v>16</v>
      </c>
      <c r="L10" s="199"/>
      <c r="M10" s="199"/>
      <c r="N10" s="199"/>
      <c r="O10" s="199"/>
      <c r="P10" s="199"/>
      <c r="Q10" s="199"/>
      <c r="R10" s="199"/>
      <c r="S10" s="199"/>
      <c r="T10" s="200" t="s">
        <v>663</v>
      </c>
      <c r="U10" s="192"/>
      <c r="V10" s="192" t="s">
        <v>14</v>
      </c>
      <c r="W10" s="61"/>
      <c r="X10" s="301"/>
      <c r="Y10" s="297"/>
      <c r="AB10" s="3">
        <f t="shared" si="0"/>
        <v>0</v>
      </c>
      <c r="AC10" s="3">
        <f t="shared" si="1"/>
        <v>16</v>
      </c>
      <c r="AE10" s="3">
        <f t="shared" si="2"/>
        <v>16</v>
      </c>
      <c r="AF10" s="3">
        <f t="shared" si="3"/>
        <v>0.5</v>
      </c>
      <c r="AG10" s="3">
        <f t="shared" si="4"/>
        <v>0</v>
      </c>
      <c r="AH10" s="3">
        <f t="shared" si="5"/>
        <v>0.5</v>
      </c>
      <c r="AI10" s="3">
        <f t="shared" si="6"/>
        <v>0</v>
      </c>
      <c r="AK10" s="3" t="str">
        <f t="shared" si="7"/>
        <v>必修</v>
      </c>
      <c r="AL10" s="192" t="e">
        <f>[1]!Tag2Value(T10,'[2]Sheet1'!$A$1:$G$207,1,7,1)</f>
        <v>#NAME?</v>
      </c>
    </row>
    <row r="11" spans="1:38" s="3" customFormat="1" ht="25.5" customHeight="1">
      <c r="A11" s="293"/>
      <c r="B11" s="293"/>
      <c r="C11" s="196" t="s">
        <v>61</v>
      </c>
      <c r="D11" s="251" t="s">
        <v>62</v>
      </c>
      <c r="E11" s="197" t="s">
        <v>47</v>
      </c>
      <c r="F11" s="198">
        <v>3</v>
      </c>
      <c r="G11" s="198">
        <v>144</v>
      </c>
      <c r="H11" s="198">
        <v>24</v>
      </c>
      <c r="I11" s="201">
        <v>0</v>
      </c>
      <c r="J11" s="201">
        <v>0</v>
      </c>
      <c r="K11" s="201">
        <v>120</v>
      </c>
      <c r="L11" s="198">
        <v>2</v>
      </c>
      <c r="M11" s="198">
        <v>2</v>
      </c>
      <c r="N11" s="198">
        <v>2</v>
      </c>
      <c r="O11" s="198">
        <v>2</v>
      </c>
      <c r="P11" s="199">
        <v>2</v>
      </c>
      <c r="Q11" s="199">
        <v>2</v>
      </c>
      <c r="R11" s="192"/>
      <c r="S11" s="192"/>
      <c r="T11" s="200" t="s">
        <v>663</v>
      </c>
      <c r="U11" s="192"/>
      <c r="V11" s="192"/>
      <c r="W11" s="61"/>
      <c r="X11" s="301"/>
      <c r="Y11" s="297"/>
      <c r="AB11" s="3">
        <f t="shared" si="0"/>
        <v>0</v>
      </c>
      <c r="AC11" s="3">
        <f t="shared" si="1"/>
        <v>120</v>
      </c>
      <c r="AE11" s="3">
        <f t="shared" si="2"/>
        <v>120</v>
      </c>
      <c r="AF11" s="3">
        <f t="shared" si="3"/>
        <v>3.75</v>
      </c>
      <c r="AG11" s="3">
        <f t="shared" si="4"/>
        <v>0</v>
      </c>
      <c r="AH11" s="3">
        <f t="shared" si="5"/>
        <v>3.75</v>
      </c>
      <c r="AI11" s="3">
        <f t="shared" si="6"/>
        <v>24</v>
      </c>
      <c r="AK11" s="3" t="str">
        <f t="shared" si="7"/>
        <v>必修</v>
      </c>
      <c r="AL11" s="192" t="e">
        <f>[1]!Tag2Value(T11,'[2]Sheet1'!$A$1:$G$207,1,7,1)</f>
        <v>#NAME?</v>
      </c>
    </row>
    <row r="12" spans="1:38" s="3" customFormat="1" ht="19.5" customHeight="1">
      <c r="A12" s="293"/>
      <c r="B12" s="293"/>
      <c r="C12" s="196" t="s">
        <v>15</v>
      </c>
      <c r="D12" s="251" t="s">
        <v>16</v>
      </c>
      <c r="E12" s="197" t="s">
        <v>47</v>
      </c>
      <c r="F12" s="198">
        <v>1.5</v>
      </c>
      <c r="G12" s="198">
        <v>32</v>
      </c>
      <c r="H12" s="198">
        <v>16</v>
      </c>
      <c r="I12" s="199">
        <v>0</v>
      </c>
      <c r="J12" s="199">
        <v>0</v>
      </c>
      <c r="K12" s="199">
        <v>16</v>
      </c>
      <c r="L12" s="199"/>
      <c r="M12" s="199"/>
      <c r="N12" s="199"/>
      <c r="O12" s="199"/>
      <c r="P12" s="199"/>
      <c r="Q12" s="198">
        <v>1</v>
      </c>
      <c r="R12" s="192"/>
      <c r="S12" s="192"/>
      <c r="T12" s="200" t="s">
        <v>663</v>
      </c>
      <c r="U12" s="192" t="s">
        <v>613</v>
      </c>
      <c r="V12" s="192"/>
      <c r="W12" s="61"/>
      <c r="X12" s="301"/>
      <c r="Y12" s="297"/>
      <c r="AB12" s="3">
        <f t="shared" si="0"/>
        <v>0</v>
      </c>
      <c r="AC12" s="3">
        <f t="shared" si="1"/>
        <v>16</v>
      </c>
      <c r="AE12" s="3">
        <f t="shared" si="2"/>
        <v>16</v>
      </c>
      <c r="AF12" s="3">
        <f t="shared" si="3"/>
        <v>0.5</v>
      </c>
      <c r="AG12" s="3">
        <f t="shared" si="4"/>
        <v>0</v>
      </c>
      <c r="AH12" s="3">
        <f t="shared" si="5"/>
        <v>0.5</v>
      </c>
      <c r="AI12" s="3">
        <f t="shared" si="6"/>
        <v>16</v>
      </c>
      <c r="AK12" s="3" t="str">
        <f t="shared" si="7"/>
        <v>必修</v>
      </c>
      <c r="AL12" s="192" t="e">
        <f>[1]!Tag2Value(T12,'[2]Sheet1'!$A$1:$G$207,1,7,1)</f>
        <v>#NAME?</v>
      </c>
    </row>
    <row r="13" spans="1:38" s="3" customFormat="1" ht="19.5" customHeight="1">
      <c r="A13" s="293"/>
      <c r="B13" s="293"/>
      <c r="C13" s="196" t="s">
        <v>20</v>
      </c>
      <c r="D13" s="251" t="s">
        <v>21</v>
      </c>
      <c r="E13" s="197" t="s">
        <v>47</v>
      </c>
      <c r="F13" s="198">
        <v>2</v>
      </c>
      <c r="G13" s="198">
        <v>32</v>
      </c>
      <c r="H13" s="198">
        <v>22</v>
      </c>
      <c r="I13" s="199">
        <v>0</v>
      </c>
      <c r="J13" s="199">
        <v>0</v>
      </c>
      <c r="K13" s="199">
        <v>10</v>
      </c>
      <c r="L13" s="185"/>
      <c r="M13" s="199">
        <v>2</v>
      </c>
      <c r="N13" s="199"/>
      <c r="O13" s="199"/>
      <c r="P13" s="199"/>
      <c r="Q13" s="199"/>
      <c r="R13" s="192"/>
      <c r="S13" s="192"/>
      <c r="T13" s="200" t="s">
        <v>663</v>
      </c>
      <c r="U13" s="192" t="s">
        <v>613</v>
      </c>
      <c r="V13" s="192"/>
      <c r="W13" s="61"/>
      <c r="X13" s="301"/>
      <c r="Y13" s="297"/>
      <c r="AB13" s="3">
        <f t="shared" si="0"/>
        <v>0</v>
      </c>
      <c r="AC13" s="3">
        <f t="shared" si="1"/>
        <v>10</v>
      </c>
      <c r="AE13" s="3">
        <f t="shared" si="2"/>
        <v>10</v>
      </c>
      <c r="AF13" s="3">
        <f t="shared" si="3"/>
        <v>0.3125</v>
      </c>
      <c r="AG13" s="3">
        <f t="shared" si="4"/>
        <v>0</v>
      </c>
      <c r="AH13" s="3">
        <f t="shared" si="5"/>
        <v>0.3125</v>
      </c>
      <c r="AI13" s="3">
        <f t="shared" si="6"/>
        <v>22</v>
      </c>
      <c r="AK13" s="3" t="str">
        <f t="shared" si="7"/>
        <v>必修</v>
      </c>
      <c r="AL13" s="192" t="e">
        <f>[1]!Tag2Value(T13,'[2]Sheet1'!$A$1:$G$207,1,7,1)</f>
        <v>#NAME?</v>
      </c>
    </row>
    <row r="14" spans="1:38" s="3" customFormat="1" ht="19.5" customHeight="1">
      <c r="A14" s="293"/>
      <c r="B14" s="293"/>
      <c r="C14" s="196" t="s">
        <v>22</v>
      </c>
      <c r="D14" s="251" t="s">
        <v>23</v>
      </c>
      <c r="E14" s="197" t="s">
        <v>47</v>
      </c>
      <c r="F14" s="198">
        <v>1</v>
      </c>
      <c r="G14" s="198">
        <v>18</v>
      </c>
      <c r="H14" s="198">
        <v>18</v>
      </c>
      <c r="I14" s="199">
        <v>0</v>
      </c>
      <c r="J14" s="199">
        <v>0</v>
      </c>
      <c r="K14" s="199">
        <v>0</v>
      </c>
      <c r="L14" s="199"/>
      <c r="M14" s="199"/>
      <c r="N14" s="199">
        <v>2</v>
      </c>
      <c r="O14" s="199"/>
      <c r="P14" s="199"/>
      <c r="Q14" s="199"/>
      <c r="R14" s="192"/>
      <c r="S14" s="192"/>
      <c r="T14" s="200" t="s">
        <v>663</v>
      </c>
      <c r="U14" s="192" t="s">
        <v>613</v>
      </c>
      <c r="V14" s="192"/>
      <c r="W14" s="61"/>
      <c r="X14" s="301"/>
      <c r="Y14" s="297"/>
      <c r="AB14" s="3">
        <f t="shared" si="0"/>
        <v>0</v>
      </c>
      <c r="AC14" s="3">
        <f t="shared" si="1"/>
        <v>0</v>
      </c>
      <c r="AE14" s="3">
        <f t="shared" si="2"/>
        <v>0</v>
      </c>
      <c r="AF14" s="3">
        <f t="shared" si="3"/>
        <v>0</v>
      </c>
      <c r="AG14" s="3">
        <f t="shared" si="4"/>
        <v>0</v>
      </c>
      <c r="AH14" s="3">
        <f t="shared" si="5"/>
        <v>0</v>
      </c>
      <c r="AI14" s="3">
        <f t="shared" si="6"/>
        <v>18</v>
      </c>
      <c r="AK14" s="3" t="str">
        <f t="shared" si="7"/>
        <v>必修</v>
      </c>
      <c r="AL14" s="192" t="e">
        <f>[1]!Tag2Value(T14,'[2]Sheet1'!$A$1:$G$207,1,7,1)</f>
        <v>#NAME?</v>
      </c>
    </row>
    <row r="15" spans="1:38" s="3" customFormat="1" ht="29.25" customHeight="1">
      <c r="A15" s="293"/>
      <c r="B15" s="293"/>
      <c r="C15" s="202" t="s">
        <v>297</v>
      </c>
      <c r="D15" s="252" t="s">
        <v>39</v>
      </c>
      <c r="E15" s="197" t="s">
        <v>47</v>
      </c>
      <c r="F15" s="203">
        <v>1</v>
      </c>
      <c r="G15" s="199">
        <v>0</v>
      </c>
      <c r="H15" s="199">
        <v>0</v>
      </c>
      <c r="I15" s="199">
        <v>0</v>
      </c>
      <c r="J15" s="199">
        <v>0</v>
      </c>
      <c r="K15" s="199">
        <v>0</v>
      </c>
      <c r="L15" s="204"/>
      <c r="M15" s="204"/>
      <c r="N15" s="192"/>
      <c r="O15" s="192"/>
      <c r="P15" s="192"/>
      <c r="Q15" s="192"/>
      <c r="R15" s="192"/>
      <c r="S15" s="192"/>
      <c r="T15" s="200" t="s">
        <v>663</v>
      </c>
      <c r="U15" s="192">
        <v>8</v>
      </c>
      <c r="V15" s="192" t="s">
        <v>52</v>
      </c>
      <c r="W15" s="61"/>
      <c r="X15" s="301"/>
      <c r="Y15" s="297"/>
      <c r="AB15" s="3">
        <f t="shared" si="0"/>
        <v>0</v>
      </c>
      <c r="AC15" s="3">
        <f t="shared" si="1"/>
        <v>0</v>
      </c>
      <c r="AE15" s="3">
        <f t="shared" si="2"/>
        <v>0</v>
      </c>
      <c r="AF15" s="3">
        <f t="shared" si="3"/>
        <v>0</v>
      </c>
      <c r="AG15" s="3">
        <f t="shared" si="4"/>
        <v>0</v>
      </c>
      <c r="AH15" s="3">
        <f t="shared" si="5"/>
        <v>0</v>
      </c>
      <c r="AI15" s="3">
        <f t="shared" si="6"/>
        <v>0</v>
      </c>
      <c r="AK15" s="3" t="str">
        <f t="shared" si="7"/>
        <v>必修</v>
      </c>
      <c r="AL15" s="192" t="e">
        <f>[1]!Tag2Value(T15,'[2]Sheet1'!$A$1:$G$207,1,7,1)</f>
        <v>#NAME?</v>
      </c>
    </row>
    <row r="16" spans="1:38" s="3" customFormat="1" ht="23.25" customHeight="1">
      <c r="A16" s="293"/>
      <c r="B16" s="293"/>
      <c r="C16" s="196" t="s">
        <v>17</v>
      </c>
      <c r="D16" s="251" t="s">
        <v>18</v>
      </c>
      <c r="E16" s="197" t="s">
        <v>47</v>
      </c>
      <c r="F16" s="198">
        <v>1.5</v>
      </c>
      <c r="G16" s="198">
        <v>24</v>
      </c>
      <c r="H16" s="198">
        <v>24</v>
      </c>
      <c r="I16" s="199">
        <v>0</v>
      </c>
      <c r="J16" s="199">
        <v>0</v>
      </c>
      <c r="K16" s="199">
        <v>0</v>
      </c>
      <c r="L16" s="199"/>
      <c r="M16" s="199"/>
      <c r="N16" s="199"/>
      <c r="O16" s="199"/>
      <c r="P16" s="199"/>
      <c r="Q16" s="199"/>
      <c r="R16" s="192"/>
      <c r="S16" s="192"/>
      <c r="T16" s="200" t="s">
        <v>663</v>
      </c>
      <c r="U16" s="192" t="s">
        <v>613</v>
      </c>
      <c r="V16" s="192" t="s">
        <v>19</v>
      </c>
      <c r="W16" s="61"/>
      <c r="X16" s="301"/>
      <c r="Y16" s="297"/>
      <c r="AB16" s="3">
        <f t="shared" si="0"/>
        <v>0</v>
      </c>
      <c r="AC16" s="3">
        <f t="shared" si="1"/>
        <v>0</v>
      </c>
      <c r="AE16" s="3">
        <f t="shared" si="2"/>
        <v>0</v>
      </c>
      <c r="AF16" s="3">
        <f t="shared" si="3"/>
        <v>0</v>
      </c>
      <c r="AG16" s="3">
        <f t="shared" si="4"/>
        <v>0</v>
      </c>
      <c r="AH16" s="3">
        <f t="shared" si="5"/>
        <v>0</v>
      </c>
      <c r="AI16" s="3">
        <f t="shared" si="6"/>
        <v>24</v>
      </c>
      <c r="AK16" s="3" t="str">
        <f t="shared" si="7"/>
        <v>必修</v>
      </c>
      <c r="AL16" s="192" t="e">
        <f>[1]!Tag2Value(T16,'[2]Sheet1'!$A$1:$G$207,1,7,1)</f>
        <v>#NAME?</v>
      </c>
    </row>
    <row r="17" spans="1:38" s="3" customFormat="1" ht="19.5" customHeight="1">
      <c r="A17" s="293"/>
      <c r="B17" s="293"/>
      <c r="C17" s="204" t="s">
        <v>38</v>
      </c>
      <c r="D17" s="253" t="s">
        <v>37</v>
      </c>
      <c r="E17" s="197" t="s">
        <v>47</v>
      </c>
      <c r="F17" s="205">
        <v>2</v>
      </c>
      <c r="G17" s="205">
        <v>0</v>
      </c>
      <c r="H17" s="205">
        <v>0</v>
      </c>
      <c r="I17" s="204" t="s">
        <v>298</v>
      </c>
      <c r="J17" s="204" t="s">
        <v>298</v>
      </c>
      <c r="K17" s="204" t="s">
        <v>298</v>
      </c>
      <c r="L17" s="204" t="s">
        <v>24</v>
      </c>
      <c r="M17" s="204"/>
      <c r="N17" s="192"/>
      <c r="O17" s="192"/>
      <c r="P17" s="192"/>
      <c r="Q17" s="192"/>
      <c r="R17" s="192"/>
      <c r="S17" s="192"/>
      <c r="T17" s="200" t="s">
        <v>663</v>
      </c>
      <c r="U17" s="192" t="s">
        <v>613</v>
      </c>
      <c r="V17" s="192"/>
      <c r="W17" s="61"/>
      <c r="X17" s="301"/>
      <c r="Y17" s="297"/>
      <c r="AB17" s="3">
        <f t="shared" si="0"/>
        <v>0</v>
      </c>
      <c r="AC17" s="3">
        <f t="shared" si="1"/>
        <v>0</v>
      </c>
      <c r="AE17" s="3">
        <f t="shared" si="2"/>
        <v>0</v>
      </c>
      <c r="AF17" s="3">
        <f t="shared" si="3"/>
        <v>0</v>
      </c>
      <c r="AG17" s="3">
        <f t="shared" si="4"/>
        <v>0</v>
      </c>
      <c r="AH17" s="3">
        <f t="shared" si="5"/>
        <v>0</v>
      </c>
      <c r="AI17" s="3">
        <f t="shared" si="6"/>
        <v>0</v>
      </c>
      <c r="AK17" s="3" t="str">
        <f t="shared" si="7"/>
        <v>必修</v>
      </c>
      <c r="AL17" s="192" t="e">
        <f>[1]!Tag2Value(T17,'[2]Sheet1'!$A$1:$G$207,1,7,1)</f>
        <v>#NAME?</v>
      </c>
    </row>
    <row r="18" spans="1:38" s="3" customFormat="1" ht="19.5" customHeight="1">
      <c r="A18" s="293"/>
      <c r="B18" s="293"/>
      <c r="C18" s="211" t="s">
        <v>371</v>
      </c>
      <c r="D18" s="254" t="s">
        <v>372</v>
      </c>
      <c r="E18" s="212" t="s">
        <v>664</v>
      </c>
      <c r="F18" s="213">
        <v>4.5</v>
      </c>
      <c r="G18" s="213">
        <v>72</v>
      </c>
      <c r="H18" s="213">
        <v>72</v>
      </c>
      <c r="I18" s="213">
        <v>0</v>
      </c>
      <c r="J18" s="213">
        <v>0</v>
      </c>
      <c r="K18" s="213"/>
      <c r="L18" s="211" t="s">
        <v>662</v>
      </c>
      <c r="M18" s="214"/>
      <c r="N18" s="214"/>
      <c r="O18" s="214"/>
      <c r="P18" s="214"/>
      <c r="Q18" s="214"/>
      <c r="R18" s="214"/>
      <c r="S18" s="214"/>
      <c r="T18" s="211" t="s">
        <v>431</v>
      </c>
      <c r="U18" s="192" t="s">
        <v>613</v>
      </c>
      <c r="V18" s="214"/>
      <c r="W18" s="61"/>
      <c r="X18" s="301"/>
      <c r="Y18" s="297"/>
      <c r="AB18" s="3">
        <f t="shared" si="0"/>
        <v>0</v>
      </c>
      <c r="AC18" s="3">
        <f t="shared" si="1"/>
        <v>0</v>
      </c>
      <c r="AE18" s="3">
        <f t="shared" si="2"/>
        <v>0</v>
      </c>
      <c r="AF18" s="3">
        <f t="shared" si="3"/>
        <v>0</v>
      </c>
      <c r="AG18" s="3">
        <f t="shared" si="4"/>
        <v>0</v>
      </c>
      <c r="AH18" s="3">
        <f t="shared" si="5"/>
        <v>0</v>
      </c>
      <c r="AI18" s="3">
        <f t="shared" si="6"/>
        <v>72</v>
      </c>
      <c r="AK18" s="3" t="str">
        <f t="shared" si="7"/>
        <v>必修</v>
      </c>
      <c r="AL18" s="192" t="e">
        <f>[1]!Tag2Value(T18,'[2]Sheet1'!$A$1:$G$207,1,7,1)</f>
        <v>#NAME?</v>
      </c>
    </row>
    <row r="19" spans="1:38" s="3" customFormat="1" ht="19.5" customHeight="1">
      <c r="A19" s="293"/>
      <c r="B19" s="293"/>
      <c r="C19" s="211" t="s">
        <v>369</v>
      </c>
      <c r="D19" s="254" t="s">
        <v>370</v>
      </c>
      <c r="E19" s="212" t="s">
        <v>664</v>
      </c>
      <c r="F19" s="213">
        <v>4.5</v>
      </c>
      <c r="G19" s="213">
        <v>72</v>
      </c>
      <c r="H19" s="213">
        <v>72</v>
      </c>
      <c r="I19" s="213">
        <v>0</v>
      </c>
      <c r="J19" s="213">
        <v>0</v>
      </c>
      <c r="K19" s="213"/>
      <c r="L19" s="214"/>
      <c r="M19" s="211" t="s">
        <v>628</v>
      </c>
      <c r="N19" s="214"/>
      <c r="O19" s="214"/>
      <c r="P19" s="214"/>
      <c r="Q19" s="214"/>
      <c r="R19" s="214"/>
      <c r="S19" s="214"/>
      <c r="T19" s="211" t="s">
        <v>431</v>
      </c>
      <c r="U19" s="192" t="s">
        <v>613</v>
      </c>
      <c r="V19" s="214"/>
      <c r="W19" s="61"/>
      <c r="X19" s="301"/>
      <c r="Y19" s="297"/>
      <c r="AB19" s="3">
        <f t="shared" si="0"/>
        <v>0</v>
      </c>
      <c r="AC19" s="3">
        <f t="shared" si="1"/>
        <v>0</v>
      </c>
      <c r="AE19" s="3">
        <f t="shared" si="2"/>
        <v>0</v>
      </c>
      <c r="AF19" s="3">
        <f t="shared" si="3"/>
        <v>0</v>
      </c>
      <c r="AG19" s="3">
        <f t="shared" si="4"/>
        <v>0</v>
      </c>
      <c r="AH19" s="3">
        <f t="shared" si="5"/>
        <v>0</v>
      </c>
      <c r="AI19" s="3">
        <f t="shared" si="6"/>
        <v>72</v>
      </c>
      <c r="AK19" s="3" t="str">
        <f t="shared" si="7"/>
        <v>必修</v>
      </c>
      <c r="AL19" s="192" t="e">
        <f>[1]!Tag2Value(T19,'[2]Sheet1'!$A$1:$G$207,1,7,1)</f>
        <v>#NAME?</v>
      </c>
    </row>
    <row r="20" spans="1:38" s="3" customFormat="1" ht="19.5" customHeight="1">
      <c r="A20" s="293"/>
      <c r="B20" s="293"/>
      <c r="C20" s="211" t="s">
        <v>379</v>
      </c>
      <c r="D20" s="254" t="s">
        <v>380</v>
      </c>
      <c r="E20" s="212" t="s">
        <v>664</v>
      </c>
      <c r="F20" s="213">
        <v>3</v>
      </c>
      <c r="G20" s="213">
        <v>48</v>
      </c>
      <c r="H20" s="213">
        <v>48</v>
      </c>
      <c r="I20" s="213">
        <v>0</v>
      </c>
      <c r="J20" s="213">
        <v>0</v>
      </c>
      <c r="K20" s="213"/>
      <c r="L20" s="214"/>
      <c r="M20" s="214"/>
      <c r="N20" s="214"/>
      <c r="O20" s="211" t="s">
        <v>620</v>
      </c>
      <c r="P20" s="214"/>
      <c r="Q20" s="214"/>
      <c r="R20" s="214"/>
      <c r="S20" s="214"/>
      <c r="T20" s="211" t="s">
        <v>430</v>
      </c>
      <c r="U20" s="192" t="s">
        <v>613</v>
      </c>
      <c r="V20" s="214"/>
      <c r="W20" s="61"/>
      <c r="X20" s="301"/>
      <c r="Y20" s="297"/>
      <c r="AB20" s="3">
        <f t="shared" si="0"/>
        <v>0</v>
      </c>
      <c r="AC20" s="3">
        <f t="shared" si="1"/>
        <v>0</v>
      </c>
      <c r="AE20" s="3">
        <f t="shared" si="2"/>
        <v>0</v>
      </c>
      <c r="AF20" s="3">
        <f t="shared" si="3"/>
        <v>0</v>
      </c>
      <c r="AG20" s="3">
        <f t="shared" si="4"/>
        <v>0</v>
      </c>
      <c r="AH20" s="3">
        <f t="shared" si="5"/>
        <v>0</v>
      </c>
      <c r="AI20" s="3">
        <f t="shared" si="6"/>
        <v>48</v>
      </c>
      <c r="AK20" s="3" t="str">
        <f t="shared" si="7"/>
        <v>必修</v>
      </c>
      <c r="AL20" s="192" t="e">
        <f>[1]!Tag2Value(T20,'[2]Sheet1'!$A$1:$G$207,1,7,1)</f>
        <v>#NAME?</v>
      </c>
    </row>
    <row r="21" spans="1:38" s="3" customFormat="1" ht="19.5" customHeight="1">
      <c r="A21" s="293"/>
      <c r="B21" s="293"/>
      <c r="C21" s="211" t="s">
        <v>373</v>
      </c>
      <c r="D21" s="254" t="s">
        <v>374</v>
      </c>
      <c r="E21" s="212" t="s">
        <v>664</v>
      </c>
      <c r="F21" s="213">
        <v>2</v>
      </c>
      <c r="G21" s="213">
        <v>32</v>
      </c>
      <c r="H21" s="213">
        <v>32</v>
      </c>
      <c r="I21" s="213">
        <v>0</v>
      </c>
      <c r="J21" s="213">
        <v>0</v>
      </c>
      <c r="K21" s="213"/>
      <c r="L21" s="214"/>
      <c r="M21" s="214"/>
      <c r="N21" s="211" t="s">
        <v>621</v>
      </c>
      <c r="O21" s="214"/>
      <c r="P21" s="214"/>
      <c r="Q21" s="214"/>
      <c r="R21" s="214"/>
      <c r="S21" s="214"/>
      <c r="T21" s="211" t="s">
        <v>430</v>
      </c>
      <c r="U21" s="192" t="s">
        <v>613</v>
      </c>
      <c r="V21" s="214"/>
      <c r="W21" s="61"/>
      <c r="X21" s="301"/>
      <c r="Y21" s="297"/>
      <c r="AB21" s="3">
        <f t="shared" si="0"/>
        <v>0</v>
      </c>
      <c r="AC21" s="3">
        <f t="shared" si="1"/>
        <v>0</v>
      </c>
      <c r="AE21" s="3">
        <f t="shared" si="2"/>
        <v>0</v>
      </c>
      <c r="AF21" s="3">
        <f t="shared" si="3"/>
        <v>0</v>
      </c>
      <c r="AG21" s="3">
        <f t="shared" si="4"/>
        <v>0</v>
      </c>
      <c r="AH21" s="3">
        <f t="shared" si="5"/>
        <v>0</v>
      </c>
      <c r="AI21" s="3">
        <f t="shared" si="6"/>
        <v>32</v>
      </c>
      <c r="AK21" s="3" t="str">
        <f t="shared" si="7"/>
        <v>必修</v>
      </c>
      <c r="AL21" s="192" t="e">
        <f>[1]!Tag2Value(T21,'[2]Sheet1'!$A$1:$G$207,1,7,1)</f>
        <v>#NAME?</v>
      </c>
    </row>
    <row r="22" spans="1:38" s="3" customFormat="1" ht="19.5" customHeight="1">
      <c r="A22" s="293"/>
      <c r="B22" s="293"/>
      <c r="C22" s="211" t="s">
        <v>377</v>
      </c>
      <c r="D22" s="254" t="s">
        <v>378</v>
      </c>
      <c r="E22" s="212" t="s">
        <v>664</v>
      </c>
      <c r="F22" s="213">
        <v>4</v>
      </c>
      <c r="G22" s="213">
        <v>64</v>
      </c>
      <c r="H22" s="213">
        <v>46</v>
      </c>
      <c r="I22" s="213">
        <v>0</v>
      </c>
      <c r="J22" s="213">
        <v>18</v>
      </c>
      <c r="K22" s="213"/>
      <c r="L22" s="214">
        <v>4</v>
      </c>
      <c r="M22" s="211"/>
      <c r="N22" s="214"/>
      <c r="O22" s="214"/>
      <c r="P22" s="214"/>
      <c r="Q22" s="214"/>
      <c r="R22" s="214"/>
      <c r="S22" s="214"/>
      <c r="T22" s="211" t="s">
        <v>430</v>
      </c>
      <c r="U22" s="192">
        <v>32</v>
      </c>
      <c r="V22" s="214"/>
      <c r="W22" s="61"/>
      <c r="X22" s="301"/>
      <c r="Y22" s="297"/>
      <c r="AB22" s="3">
        <f t="shared" si="0"/>
        <v>0</v>
      </c>
      <c r="AC22" s="3">
        <f t="shared" si="1"/>
        <v>18</v>
      </c>
      <c r="AE22" s="3">
        <f t="shared" si="2"/>
        <v>18</v>
      </c>
      <c r="AF22" s="3">
        <f t="shared" si="3"/>
        <v>1.125</v>
      </c>
      <c r="AG22" s="3">
        <f t="shared" si="4"/>
        <v>0</v>
      </c>
      <c r="AH22" s="3">
        <f t="shared" si="5"/>
        <v>1.125</v>
      </c>
      <c r="AI22" s="3">
        <f t="shared" si="6"/>
        <v>46</v>
      </c>
      <c r="AK22" s="3" t="str">
        <f t="shared" si="7"/>
        <v>必修</v>
      </c>
      <c r="AL22" s="192" t="e">
        <f>[1]!Tag2Value(T22,'[2]Sheet1'!$A$1:$G$207,1,7,1)</f>
        <v>#NAME?</v>
      </c>
    </row>
    <row r="23" spans="1:38" s="3" customFormat="1" ht="19.5" customHeight="1">
      <c r="A23" s="293"/>
      <c r="B23" s="293"/>
      <c r="C23" s="211" t="s">
        <v>457</v>
      </c>
      <c r="D23" s="254" t="s">
        <v>458</v>
      </c>
      <c r="E23" s="212" t="s">
        <v>665</v>
      </c>
      <c r="F23" s="213">
        <v>1</v>
      </c>
      <c r="G23" s="213">
        <v>0</v>
      </c>
      <c r="H23" s="213">
        <v>0</v>
      </c>
      <c r="I23" s="213">
        <v>0</v>
      </c>
      <c r="J23" s="213">
        <v>0</v>
      </c>
      <c r="K23" s="213"/>
      <c r="L23" s="214"/>
      <c r="M23" s="211" t="s">
        <v>625</v>
      </c>
      <c r="N23" s="214"/>
      <c r="O23" s="214"/>
      <c r="P23" s="214"/>
      <c r="Q23" s="214"/>
      <c r="R23" s="214"/>
      <c r="S23" s="214"/>
      <c r="T23" s="211" t="s">
        <v>430</v>
      </c>
      <c r="U23" s="192">
        <v>8</v>
      </c>
      <c r="V23" s="214"/>
      <c r="W23" s="61"/>
      <c r="X23" s="301"/>
      <c r="Y23" s="297"/>
      <c r="AB23" s="3">
        <f t="shared" si="0"/>
        <v>1</v>
      </c>
      <c r="AC23" s="3">
        <f t="shared" si="1"/>
        <v>0</v>
      </c>
      <c r="AE23" s="3">
        <f t="shared" si="2"/>
        <v>1</v>
      </c>
      <c r="AF23" s="3">
        <f t="shared" si="3"/>
        <v>0</v>
      </c>
      <c r="AG23" s="3">
        <f t="shared" si="4"/>
        <v>1</v>
      </c>
      <c r="AH23" s="3">
        <f t="shared" si="5"/>
        <v>1</v>
      </c>
      <c r="AI23" s="3">
        <f t="shared" si="6"/>
        <v>0</v>
      </c>
      <c r="AK23" s="3" t="str">
        <f>IF(B23=0,AK22,B23)</f>
        <v>必修</v>
      </c>
      <c r="AL23" s="192" t="e">
        <f>[1]!Tag2Value(T23,'[2]Sheet1'!$A$1:$G$207,1,7,1)</f>
        <v>#NAME?</v>
      </c>
    </row>
    <row r="24" spans="1:38" s="281" customFormat="1" ht="19.5" customHeight="1">
      <c r="A24" s="293"/>
      <c r="B24" s="271"/>
      <c r="C24" s="272" t="s">
        <v>688</v>
      </c>
      <c r="D24" s="273" t="s">
        <v>366</v>
      </c>
      <c r="E24" s="274" t="s">
        <v>691</v>
      </c>
      <c r="F24" s="275">
        <v>5</v>
      </c>
      <c r="G24" s="276">
        <v>80</v>
      </c>
      <c r="H24" s="276">
        <v>80</v>
      </c>
      <c r="I24" s="276">
        <v>0</v>
      </c>
      <c r="J24" s="276">
        <v>0</v>
      </c>
      <c r="K24" s="276">
        <v>0</v>
      </c>
      <c r="L24" s="277"/>
      <c r="M24" s="272">
        <v>5</v>
      </c>
      <c r="N24" s="277"/>
      <c r="O24" s="277"/>
      <c r="P24" s="277"/>
      <c r="Q24" s="277"/>
      <c r="R24" s="277"/>
      <c r="S24" s="277"/>
      <c r="T24" s="272" t="s">
        <v>431</v>
      </c>
      <c r="U24" s="278">
        <v>80</v>
      </c>
      <c r="V24" s="277"/>
      <c r="W24" s="279"/>
      <c r="X24" s="280"/>
      <c r="Y24" s="297"/>
      <c r="AC24" s="3">
        <f t="shared" si="1"/>
        <v>0</v>
      </c>
      <c r="AE24" s="3">
        <f t="shared" si="2"/>
        <v>0</v>
      </c>
      <c r="AF24" s="3"/>
      <c r="AG24" s="3">
        <f t="shared" si="4"/>
        <v>0</v>
      </c>
      <c r="AH24" s="3">
        <f t="shared" si="5"/>
        <v>0</v>
      </c>
      <c r="AI24" s="3">
        <f t="shared" si="6"/>
        <v>80</v>
      </c>
      <c r="AL24" s="278"/>
    </row>
    <row r="25" spans="1:38" s="281" customFormat="1" ht="19.5" customHeight="1">
      <c r="A25" s="293"/>
      <c r="B25" s="271"/>
      <c r="C25" s="272" t="s">
        <v>689</v>
      </c>
      <c r="D25" s="273" t="s">
        <v>367</v>
      </c>
      <c r="E25" s="274" t="s">
        <v>691</v>
      </c>
      <c r="F25" s="276">
        <v>0.5</v>
      </c>
      <c r="G25" s="276">
        <v>12</v>
      </c>
      <c r="H25" s="276">
        <v>0</v>
      </c>
      <c r="I25" s="276">
        <v>12</v>
      </c>
      <c r="J25" s="276">
        <v>0</v>
      </c>
      <c r="K25" s="276">
        <v>0</v>
      </c>
      <c r="L25" s="277"/>
      <c r="M25" s="272">
        <v>1</v>
      </c>
      <c r="N25" s="277"/>
      <c r="O25" s="277"/>
      <c r="P25" s="277"/>
      <c r="Q25" s="277"/>
      <c r="R25" s="277"/>
      <c r="S25" s="277"/>
      <c r="T25" s="272" t="s">
        <v>430</v>
      </c>
      <c r="U25" s="278">
        <v>4</v>
      </c>
      <c r="V25" s="277"/>
      <c r="W25" s="279"/>
      <c r="X25" s="280"/>
      <c r="Y25" s="297"/>
      <c r="AC25" s="3">
        <f>I25+J25+K25</f>
        <v>12</v>
      </c>
      <c r="AE25" s="3">
        <f t="shared" si="2"/>
        <v>12</v>
      </c>
      <c r="AF25" s="3"/>
      <c r="AG25" s="3">
        <v>0.5</v>
      </c>
      <c r="AH25" s="3">
        <f t="shared" si="5"/>
        <v>0.5</v>
      </c>
      <c r="AI25" s="3">
        <f t="shared" si="6"/>
        <v>0</v>
      </c>
      <c r="AL25" s="278"/>
    </row>
    <row r="26" spans="1:38" s="281" customFormat="1" ht="19.5" customHeight="1">
      <c r="A26" s="293"/>
      <c r="B26" s="271"/>
      <c r="C26" s="272" t="s">
        <v>690</v>
      </c>
      <c r="D26" s="273" t="s">
        <v>368</v>
      </c>
      <c r="E26" s="274" t="s">
        <v>691</v>
      </c>
      <c r="F26" s="276">
        <v>1</v>
      </c>
      <c r="G26" s="276">
        <v>24</v>
      </c>
      <c r="H26" s="276">
        <v>0</v>
      </c>
      <c r="I26" s="276">
        <v>24</v>
      </c>
      <c r="J26" s="276">
        <v>0</v>
      </c>
      <c r="K26" s="276">
        <v>0</v>
      </c>
      <c r="L26" s="277"/>
      <c r="M26" s="272"/>
      <c r="N26" s="277">
        <v>2</v>
      </c>
      <c r="O26" s="277"/>
      <c r="P26" s="277"/>
      <c r="Q26" s="277"/>
      <c r="R26" s="277"/>
      <c r="S26" s="277"/>
      <c r="T26" s="272" t="s">
        <v>430</v>
      </c>
      <c r="U26" s="278">
        <v>8</v>
      </c>
      <c r="V26" s="277"/>
      <c r="W26" s="279"/>
      <c r="X26" s="280"/>
      <c r="Y26" s="297"/>
      <c r="AC26" s="3">
        <f t="shared" si="1"/>
        <v>24</v>
      </c>
      <c r="AE26" s="3">
        <f t="shared" si="2"/>
        <v>24</v>
      </c>
      <c r="AF26" s="3"/>
      <c r="AG26" s="3">
        <v>1</v>
      </c>
      <c r="AH26" s="3">
        <f t="shared" si="5"/>
        <v>1</v>
      </c>
      <c r="AI26" s="3">
        <f t="shared" si="6"/>
        <v>0</v>
      </c>
      <c r="AL26" s="278"/>
    </row>
    <row r="27" spans="1:38" s="166" customFormat="1" ht="20.25" customHeight="1">
      <c r="A27" s="293"/>
      <c r="B27" s="299" t="s">
        <v>28</v>
      </c>
      <c r="C27" s="299"/>
      <c r="D27" s="299"/>
      <c r="E27" s="299"/>
      <c r="F27" s="217">
        <f>SUM(F6:F26)</f>
        <v>50.5</v>
      </c>
      <c r="G27" s="217">
        <f>SUM(G6:G17)</f>
        <v>490</v>
      </c>
      <c r="H27" s="217">
        <f>SUM(H6:H23)</f>
        <v>486</v>
      </c>
      <c r="I27" s="218">
        <f>SUM(I8:I18)</f>
        <v>0</v>
      </c>
      <c r="J27" s="218">
        <f>SUM(J8:J18)</f>
        <v>0</v>
      </c>
      <c r="K27" s="219">
        <f>SUM(K6:K16)</f>
        <v>274</v>
      </c>
      <c r="L27" s="220" t="s">
        <v>53</v>
      </c>
      <c r="M27" s="220" t="s">
        <v>53</v>
      </c>
      <c r="N27" s="221">
        <v>6</v>
      </c>
      <c r="O27" s="221">
        <v>4</v>
      </c>
      <c r="P27" s="221">
        <v>0</v>
      </c>
      <c r="Q27" s="221">
        <v>1</v>
      </c>
      <c r="R27" s="221">
        <v>0</v>
      </c>
      <c r="S27" s="221">
        <v>0</v>
      </c>
      <c r="T27" s="221"/>
      <c r="U27" s="217">
        <v>8</v>
      </c>
      <c r="V27" s="221"/>
      <c r="W27" s="236"/>
      <c r="X27" s="237"/>
      <c r="Y27" s="297"/>
      <c r="AA27" s="166" t="str">
        <f>A6</f>
        <v>公共基础模块</v>
      </c>
      <c r="AB27" s="166">
        <f>SUM(AB6:AB26)</f>
        <v>1</v>
      </c>
      <c r="AC27" s="166">
        <f>SUM(AC6:AC26)</f>
        <v>328</v>
      </c>
      <c r="AD27" s="166">
        <f>SUM(AD6:AD23)</f>
        <v>0</v>
      </c>
      <c r="AE27" s="166">
        <f>SUM(AE6:AE26)</f>
        <v>329</v>
      </c>
      <c r="AF27" s="166">
        <f>SUM(AF6:AF26)</f>
        <v>9.6875</v>
      </c>
      <c r="AG27" s="166">
        <f>SUM(AG6:AG26)</f>
        <v>2.5</v>
      </c>
      <c r="AH27" s="166">
        <f>SUM(AH6:AH26)</f>
        <v>12.1875</v>
      </c>
      <c r="AI27" s="166">
        <f>SUM(AI6:AI26)</f>
        <v>566</v>
      </c>
      <c r="AJ27" s="166">
        <f>F27</f>
        <v>50.5</v>
      </c>
      <c r="AK27" s="166" t="str">
        <f>IF(B27=0,#REF!,B27)</f>
        <v>公共基础模块合计</v>
      </c>
      <c r="AL27" s="217" t="e">
        <f>SUM(AL6:AL17)</f>
        <v>#NAME?</v>
      </c>
    </row>
    <row r="28" spans="1:38" s="3" customFormat="1" ht="36" customHeight="1">
      <c r="A28" s="293" t="s">
        <v>296</v>
      </c>
      <c r="B28" s="293" t="s">
        <v>25</v>
      </c>
      <c r="C28" s="204"/>
      <c r="D28" s="251" t="s">
        <v>685</v>
      </c>
      <c r="E28" s="197" t="s">
        <v>47</v>
      </c>
      <c r="F28" s="198">
        <v>14</v>
      </c>
      <c r="G28" s="198">
        <v>256</v>
      </c>
      <c r="H28" s="198">
        <v>256</v>
      </c>
      <c r="I28" s="199">
        <v>0</v>
      </c>
      <c r="J28" s="199">
        <v>0</v>
      </c>
      <c r="K28" s="199">
        <v>0</v>
      </c>
      <c r="L28" s="199">
        <v>4</v>
      </c>
      <c r="M28" s="199">
        <v>4</v>
      </c>
      <c r="N28" s="199">
        <v>4</v>
      </c>
      <c r="O28" s="199">
        <v>2</v>
      </c>
      <c r="P28" s="199"/>
      <c r="Q28" s="199">
        <v>2</v>
      </c>
      <c r="R28" s="199"/>
      <c r="S28" s="192"/>
      <c r="T28" s="192"/>
      <c r="U28" s="192"/>
      <c r="V28" s="192" t="s">
        <v>262</v>
      </c>
      <c r="W28" s="61"/>
      <c r="X28" s="301" t="s">
        <v>363</v>
      </c>
      <c r="Y28" s="297"/>
      <c r="AB28" s="3">
        <f>IF(ISERROR(FIND("SJ",E28,1)),0,F28)</f>
        <v>0</v>
      </c>
      <c r="AC28" s="3">
        <f>I28+J28+K28</f>
        <v>0</v>
      </c>
      <c r="AE28" s="3">
        <f>SUM(AB28:AD28)</f>
        <v>0</v>
      </c>
      <c r="AF28" s="3">
        <f>(I28+J28)/16+K28/32</f>
        <v>0</v>
      </c>
      <c r="AG28" s="3">
        <f>AB28</f>
        <v>0</v>
      </c>
      <c r="AH28" s="3">
        <f>SUM(AF28:AG28)</f>
        <v>0</v>
      </c>
      <c r="AI28" s="3">
        <f>H28</f>
        <v>256</v>
      </c>
      <c r="AK28" s="3" t="str">
        <f aca="true" t="shared" si="8" ref="AK28:AK33">IF(B28=0,AK27,B28)</f>
        <v>选修</v>
      </c>
      <c r="AL28" s="192"/>
    </row>
    <row r="29" spans="1:38" s="3" customFormat="1" ht="19.5" customHeight="1">
      <c r="A29" s="293"/>
      <c r="B29" s="293"/>
      <c r="C29" s="204"/>
      <c r="D29" s="252" t="s">
        <v>26</v>
      </c>
      <c r="E29" s="197" t="s">
        <v>48</v>
      </c>
      <c r="F29" s="205">
        <v>2</v>
      </c>
      <c r="G29" s="205">
        <v>32</v>
      </c>
      <c r="H29" s="205">
        <v>32</v>
      </c>
      <c r="I29" s="199">
        <v>0</v>
      </c>
      <c r="J29" s="199">
        <v>0</v>
      </c>
      <c r="K29" s="199">
        <v>0</v>
      </c>
      <c r="L29" s="204"/>
      <c r="M29" s="204"/>
      <c r="N29" s="192"/>
      <c r="O29" s="192"/>
      <c r="P29" s="192"/>
      <c r="Q29" s="192"/>
      <c r="R29" s="192"/>
      <c r="S29" s="192"/>
      <c r="T29" s="192"/>
      <c r="U29" s="192"/>
      <c r="V29" s="282" t="s">
        <v>249</v>
      </c>
      <c r="W29" s="61"/>
      <c r="X29" s="301"/>
      <c r="Y29" s="297"/>
      <c r="AB29" s="3">
        <f>IF(ISERROR(FIND("SJ",E29,1)),0,F29)</f>
        <v>0</v>
      </c>
      <c r="AC29" s="3">
        <f>I29+J29+K29</f>
        <v>0</v>
      </c>
      <c r="AE29" s="3">
        <f>SUM(AB29:AD29)</f>
        <v>0</v>
      </c>
      <c r="AF29" s="3">
        <f>(I29+J29)/16+K29/32</f>
        <v>0</v>
      </c>
      <c r="AG29" s="3">
        <f>AB29</f>
        <v>0</v>
      </c>
      <c r="AH29" s="3">
        <f>SUM(AF29:AG29)</f>
        <v>0</v>
      </c>
      <c r="AI29" s="3">
        <f>H29</f>
        <v>32</v>
      </c>
      <c r="AK29" s="3" t="str">
        <f t="shared" si="8"/>
        <v>选修</v>
      </c>
      <c r="AL29" s="192"/>
    </row>
    <row r="30" spans="1:38" s="3" customFormat="1" ht="19.5" customHeight="1">
      <c r="A30" s="293"/>
      <c r="B30" s="293"/>
      <c r="C30" s="204"/>
      <c r="D30" s="252" t="s">
        <v>27</v>
      </c>
      <c r="E30" s="197" t="s">
        <v>48</v>
      </c>
      <c r="F30" s="205">
        <v>2</v>
      </c>
      <c r="G30" s="205">
        <v>32</v>
      </c>
      <c r="H30" s="205">
        <v>32</v>
      </c>
      <c r="I30" s="199">
        <v>0</v>
      </c>
      <c r="J30" s="199">
        <v>0</v>
      </c>
      <c r="K30" s="199">
        <v>0</v>
      </c>
      <c r="L30" s="204"/>
      <c r="M30" s="204"/>
      <c r="N30" s="192"/>
      <c r="O30" s="192"/>
      <c r="P30" s="192"/>
      <c r="Q30" s="192"/>
      <c r="R30" s="192"/>
      <c r="S30" s="192"/>
      <c r="T30" s="192"/>
      <c r="U30" s="192"/>
      <c r="V30" s="282"/>
      <c r="W30" s="61"/>
      <c r="X30" s="301"/>
      <c r="Y30" s="297"/>
      <c r="AB30" s="3">
        <f>IF(ISERROR(FIND("SJ",E30,1)),0,F30)</f>
        <v>0</v>
      </c>
      <c r="AC30" s="3">
        <f>I30+J30+K30</f>
        <v>0</v>
      </c>
      <c r="AE30" s="3">
        <f>SUM(AB30:AD30)</f>
        <v>0</v>
      </c>
      <c r="AF30" s="3">
        <f>(I30+J30)/16+K30/32</f>
        <v>0</v>
      </c>
      <c r="AG30" s="3">
        <f>AB30</f>
        <v>0</v>
      </c>
      <c r="AH30" s="3">
        <f>SUM(AF30:AG30)</f>
        <v>0</v>
      </c>
      <c r="AI30" s="3">
        <f>H30</f>
        <v>32</v>
      </c>
      <c r="AK30" s="3" t="str">
        <f t="shared" si="8"/>
        <v>选修</v>
      </c>
      <c r="AL30" s="192"/>
    </row>
    <row r="31" spans="1:38" s="3" customFormat="1" ht="22.5" customHeight="1">
      <c r="A31" s="293"/>
      <c r="B31" s="293"/>
      <c r="C31" s="204"/>
      <c r="D31" s="252" t="s">
        <v>246</v>
      </c>
      <c r="E31" s="197" t="s">
        <v>48</v>
      </c>
      <c r="F31" s="205">
        <v>2</v>
      </c>
      <c r="G31" s="205">
        <v>32</v>
      </c>
      <c r="H31" s="205">
        <v>32</v>
      </c>
      <c r="I31" s="199">
        <v>0</v>
      </c>
      <c r="J31" s="199">
        <v>0</v>
      </c>
      <c r="K31" s="199">
        <v>0</v>
      </c>
      <c r="L31" s="204"/>
      <c r="M31" s="204"/>
      <c r="N31" s="192"/>
      <c r="O31" s="192"/>
      <c r="P31" s="192"/>
      <c r="Q31" s="192"/>
      <c r="R31" s="192"/>
      <c r="S31" s="192"/>
      <c r="T31" s="192"/>
      <c r="U31" s="192"/>
      <c r="V31" s="282"/>
      <c r="W31" s="61"/>
      <c r="X31" s="301"/>
      <c r="Y31" s="297"/>
      <c r="AB31" s="3">
        <f>IF(ISERROR(FIND("SJ",E31,1)),0,F31)</f>
        <v>0</v>
      </c>
      <c r="AC31" s="3">
        <f>I31+J31+K31</f>
        <v>0</v>
      </c>
      <c r="AE31" s="3">
        <f>SUM(AB31:AD31)</f>
        <v>0</v>
      </c>
      <c r="AF31" s="3">
        <f>(I31+J31)/16+K31/32</f>
        <v>0</v>
      </c>
      <c r="AG31" s="3">
        <f>AB31</f>
        <v>0</v>
      </c>
      <c r="AH31" s="3">
        <f>SUM(AF31:AG31)</f>
        <v>0</v>
      </c>
      <c r="AI31" s="3">
        <f>H31</f>
        <v>32</v>
      </c>
      <c r="AK31" s="3" t="str">
        <f t="shared" si="8"/>
        <v>选修</v>
      </c>
      <c r="AL31" s="192"/>
    </row>
    <row r="32" spans="1:38" s="166" customFormat="1" ht="19.5" customHeight="1">
      <c r="A32" s="293"/>
      <c r="B32" s="299" t="s">
        <v>359</v>
      </c>
      <c r="C32" s="299"/>
      <c r="D32" s="299"/>
      <c r="E32" s="299"/>
      <c r="F32" s="217">
        <f>SUM(F28:F31)</f>
        <v>20</v>
      </c>
      <c r="G32" s="217">
        <f>SUM(G28:G31)</f>
        <v>352</v>
      </c>
      <c r="H32" s="217">
        <f>SUM(H28:H31)</f>
        <v>352</v>
      </c>
      <c r="I32" s="221">
        <f>SUM(I28:I31)</f>
        <v>0</v>
      </c>
      <c r="J32" s="221">
        <f>SUM(J6:J31)</f>
        <v>18</v>
      </c>
      <c r="K32" s="221">
        <f>SUM(K28:K31)</f>
        <v>0</v>
      </c>
      <c r="L32" s="221"/>
      <c r="M32" s="221"/>
      <c r="N32" s="221"/>
      <c r="O32" s="221"/>
      <c r="P32" s="221"/>
      <c r="Q32" s="221"/>
      <c r="R32" s="221"/>
      <c r="S32" s="221"/>
      <c r="T32" s="221"/>
      <c r="U32" s="221"/>
      <c r="V32" s="221"/>
      <c r="W32" s="236"/>
      <c r="X32" s="301"/>
      <c r="Y32" s="238"/>
      <c r="AA32" s="166" t="str">
        <f>A28</f>
        <v>公共选修模块</v>
      </c>
      <c r="AB32" s="166">
        <f aca="true" t="shared" si="9" ref="AB32:AI32">SUM(AB28:AB31)</f>
        <v>0</v>
      </c>
      <c r="AC32" s="166">
        <f t="shared" si="9"/>
        <v>0</v>
      </c>
      <c r="AD32" s="166">
        <f t="shared" si="9"/>
        <v>0</v>
      </c>
      <c r="AE32" s="166">
        <f t="shared" si="9"/>
        <v>0</v>
      </c>
      <c r="AF32" s="166">
        <f t="shared" si="9"/>
        <v>0</v>
      </c>
      <c r="AG32" s="166">
        <f t="shared" si="9"/>
        <v>0</v>
      </c>
      <c r="AH32" s="166">
        <f t="shared" si="9"/>
        <v>0</v>
      </c>
      <c r="AI32" s="166">
        <f t="shared" si="9"/>
        <v>352</v>
      </c>
      <c r="AJ32" s="166">
        <f>F32</f>
        <v>20</v>
      </c>
      <c r="AK32" s="166" t="str">
        <f t="shared" si="8"/>
        <v>公共选修模块合计</v>
      </c>
      <c r="AL32" s="268"/>
    </row>
    <row r="33" spans="1:38" ht="14.25" customHeight="1">
      <c r="A33" s="305" t="s">
        <v>485</v>
      </c>
      <c r="B33" s="305" t="s">
        <v>617</v>
      </c>
      <c r="C33" s="211">
        <v>801105001</v>
      </c>
      <c r="D33" s="254" t="s">
        <v>386</v>
      </c>
      <c r="E33" s="212" t="s">
        <v>667</v>
      </c>
      <c r="F33" s="213">
        <v>3</v>
      </c>
      <c r="G33" s="213">
        <v>48</v>
      </c>
      <c r="H33" s="213">
        <v>48</v>
      </c>
      <c r="I33" s="213">
        <v>0</v>
      </c>
      <c r="J33" s="213">
        <v>0</v>
      </c>
      <c r="K33" s="213"/>
      <c r="L33" s="214"/>
      <c r="M33" s="211" t="s">
        <v>618</v>
      </c>
      <c r="N33" s="214"/>
      <c r="O33" s="214"/>
      <c r="P33" s="214"/>
      <c r="Q33" s="214"/>
      <c r="R33" s="214"/>
      <c r="S33" s="214"/>
      <c r="T33" s="211" t="s">
        <v>431</v>
      </c>
      <c r="U33" s="192">
        <v>48</v>
      </c>
      <c r="V33" s="214"/>
      <c r="W33" s="239"/>
      <c r="X33" s="301" t="s">
        <v>258</v>
      </c>
      <c r="Y33" s="239"/>
      <c r="AB33" s="3">
        <f>IF(ISERROR(FIND("SJ",E33,1)),0,F33)</f>
        <v>0</v>
      </c>
      <c r="AC33" s="3">
        <f>I33+J33+K33</f>
        <v>0</v>
      </c>
      <c r="AD33" s="3"/>
      <c r="AE33" s="3">
        <f>SUM(AB33:AD33)</f>
        <v>0</v>
      </c>
      <c r="AF33" s="3">
        <f>(I33+J33)/16+K33/32</f>
        <v>0</v>
      </c>
      <c r="AG33" s="3">
        <f>AB33</f>
        <v>0</v>
      </c>
      <c r="AH33" s="3">
        <f>SUM(AF33:AG33)</f>
        <v>0</v>
      </c>
      <c r="AI33" s="3">
        <f>H33</f>
        <v>48</v>
      </c>
      <c r="AJ33" s="3"/>
      <c r="AK33" s="3" t="str">
        <f t="shared" si="8"/>
        <v>必修课</v>
      </c>
      <c r="AL33" s="192" t="e">
        <f>[1]!Tag2Value(T33,'[2]Sheet1'!$A$1:$G$207,1,7,1)</f>
        <v>#NAME?</v>
      </c>
    </row>
    <row r="34" spans="1:38" ht="14.25">
      <c r="A34" s="305"/>
      <c r="B34" s="305"/>
      <c r="C34" s="211" t="s">
        <v>619</v>
      </c>
      <c r="D34" s="254" t="s">
        <v>383</v>
      </c>
      <c r="E34" s="212" t="s">
        <v>667</v>
      </c>
      <c r="F34" s="213">
        <v>3</v>
      </c>
      <c r="G34" s="213">
        <v>48</v>
      </c>
      <c r="H34" s="213">
        <v>44</v>
      </c>
      <c r="I34" s="213">
        <v>4</v>
      </c>
      <c r="J34" s="213">
        <v>0</v>
      </c>
      <c r="K34" s="213"/>
      <c r="L34" s="214"/>
      <c r="M34" s="211" t="s">
        <v>620</v>
      </c>
      <c r="N34" s="214"/>
      <c r="O34" s="214"/>
      <c r="P34" s="214"/>
      <c r="Q34" s="214"/>
      <c r="R34" s="214"/>
      <c r="S34" s="214"/>
      <c r="T34" s="211" t="s">
        <v>431</v>
      </c>
      <c r="U34" s="192">
        <v>48</v>
      </c>
      <c r="V34" s="214"/>
      <c r="W34" s="239"/>
      <c r="X34" s="301"/>
      <c r="Y34" s="239"/>
      <c r="AB34" s="3">
        <f aca="true" t="shared" si="10" ref="AB34:AB39">IF(ISERROR(FIND("SJ",E34,1)),0,F34)</f>
        <v>0</v>
      </c>
      <c r="AC34" s="3">
        <f aca="true" t="shared" si="11" ref="AC34:AC39">I34+J34+K34</f>
        <v>4</v>
      </c>
      <c r="AD34" s="3"/>
      <c r="AE34" s="3">
        <f aca="true" t="shared" si="12" ref="AE34:AE39">SUM(AB34:AD34)</f>
        <v>4</v>
      </c>
      <c r="AF34" s="3">
        <f aca="true" t="shared" si="13" ref="AF34:AF39">(I34+J34)/16+K34/32</f>
        <v>0.25</v>
      </c>
      <c r="AG34" s="3">
        <f aca="true" t="shared" si="14" ref="AG34:AG39">AB34</f>
        <v>0</v>
      </c>
      <c r="AH34" s="3">
        <f aca="true" t="shared" si="15" ref="AH34:AH39">SUM(AF34:AG34)</f>
        <v>0.25</v>
      </c>
      <c r="AI34" s="3">
        <f aca="true" t="shared" si="16" ref="AI34:AI39">H34</f>
        <v>44</v>
      </c>
      <c r="AJ34" s="3"/>
      <c r="AK34" s="3" t="str">
        <f aca="true" t="shared" si="17" ref="AK34:AK39">IF(B34=0,AK33,B34)</f>
        <v>必修课</v>
      </c>
      <c r="AL34" s="192" t="e">
        <f>[1]!Tag2Value(T34,'[2]Sheet1'!$A$1:$G$207,1,7,1)</f>
        <v>#NAME?</v>
      </c>
    </row>
    <row r="35" spans="1:38" ht="14.25">
      <c r="A35" s="305"/>
      <c r="B35" s="305"/>
      <c r="C35" s="211" t="s">
        <v>387</v>
      </c>
      <c r="D35" s="254" t="s">
        <v>388</v>
      </c>
      <c r="E35" s="212" t="s">
        <v>667</v>
      </c>
      <c r="F35" s="213">
        <v>4</v>
      </c>
      <c r="G35" s="213">
        <v>64</v>
      </c>
      <c r="H35" s="213">
        <v>58</v>
      </c>
      <c r="I35" s="213">
        <v>6</v>
      </c>
      <c r="J35" s="213">
        <v>0</v>
      </c>
      <c r="K35" s="213"/>
      <c r="L35" s="214"/>
      <c r="M35" s="211" t="s">
        <v>618</v>
      </c>
      <c r="N35" s="214"/>
      <c r="O35" s="214"/>
      <c r="P35" s="214"/>
      <c r="Q35" s="214"/>
      <c r="R35" s="214"/>
      <c r="S35" s="214"/>
      <c r="T35" s="211" t="s">
        <v>431</v>
      </c>
      <c r="U35" s="192">
        <v>64</v>
      </c>
      <c r="V35" s="214"/>
      <c r="W35" s="239"/>
      <c r="X35" s="301"/>
      <c r="Y35" s="239"/>
      <c r="AB35" s="3">
        <f t="shared" si="10"/>
        <v>0</v>
      </c>
      <c r="AC35" s="3">
        <f t="shared" si="11"/>
        <v>6</v>
      </c>
      <c r="AD35" s="3"/>
      <c r="AE35" s="3">
        <f t="shared" si="12"/>
        <v>6</v>
      </c>
      <c r="AF35" s="3">
        <f t="shared" si="13"/>
        <v>0.375</v>
      </c>
      <c r="AG35" s="3">
        <f t="shared" si="14"/>
        <v>0</v>
      </c>
      <c r="AH35" s="3">
        <f t="shared" si="15"/>
        <v>0.375</v>
      </c>
      <c r="AI35" s="3">
        <f t="shared" si="16"/>
        <v>58</v>
      </c>
      <c r="AJ35" s="3"/>
      <c r="AK35" s="3" t="str">
        <f t="shared" si="17"/>
        <v>必修课</v>
      </c>
      <c r="AL35" s="192" t="e">
        <f>[1]!Tag2Value(T35,'[2]Sheet1'!$A$1:$G$207,1,7,1)</f>
        <v>#NAME?</v>
      </c>
    </row>
    <row r="36" spans="1:38" ht="14.25">
      <c r="A36" s="305"/>
      <c r="B36" s="305"/>
      <c r="C36" s="211" t="s">
        <v>389</v>
      </c>
      <c r="D36" s="254" t="s">
        <v>390</v>
      </c>
      <c r="E36" s="212" t="s">
        <v>665</v>
      </c>
      <c r="F36" s="213">
        <v>1</v>
      </c>
      <c r="G36" s="213">
        <v>0</v>
      </c>
      <c r="H36" s="213">
        <v>0</v>
      </c>
      <c r="I36" s="213">
        <v>0</v>
      </c>
      <c r="J36" s="213">
        <v>0</v>
      </c>
      <c r="K36" s="213"/>
      <c r="L36" s="214"/>
      <c r="M36" s="211" t="s">
        <v>625</v>
      </c>
      <c r="N36" s="214"/>
      <c r="O36" s="214"/>
      <c r="P36" s="214"/>
      <c r="Q36" s="214"/>
      <c r="R36" s="214"/>
      <c r="S36" s="214"/>
      <c r="T36" s="211" t="s">
        <v>430</v>
      </c>
      <c r="U36" s="192">
        <v>8</v>
      </c>
      <c r="V36" s="214"/>
      <c r="W36" s="239"/>
      <c r="X36" s="301"/>
      <c r="Y36" s="239"/>
      <c r="AB36" s="3">
        <f t="shared" si="10"/>
        <v>1</v>
      </c>
      <c r="AC36" s="3">
        <f t="shared" si="11"/>
        <v>0</v>
      </c>
      <c r="AD36" s="3"/>
      <c r="AE36" s="3">
        <f t="shared" si="12"/>
        <v>1</v>
      </c>
      <c r="AF36" s="3">
        <f t="shared" si="13"/>
        <v>0</v>
      </c>
      <c r="AG36" s="3">
        <f t="shared" si="14"/>
        <v>1</v>
      </c>
      <c r="AH36" s="3">
        <f t="shared" si="15"/>
        <v>1</v>
      </c>
      <c r="AI36" s="3">
        <f t="shared" si="16"/>
        <v>0</v>
      </c>
      <c r="AJ36" s="3"/>
      <c r="AK36" s="3" t="str">
        <f t="shared" si="17"/>
        <v>必修课</v>
      </c>
      <c r="AL36" s="192" t="e">
        <f>[1]!Tag2Value(T36,'[2]Sheet1'!$A$1:$G$207,1,7,1)</f>
        <v>#NAME?</v>
      </c>
    </row>
    <row r="37" spans="1:38" ht="14.25">
      <c r="A37" s="305"/>
      <c r="B37" s="305"/>
      <c r="C37" s="211" t="s">
        <v>391</v>
      </c>
      <c r="D37" s="254" t="s">
        <v>392</v>
      </c>
      <c r="E37" s="212" t="s">
        <v>665</v>
      </c>
      <c r="F37" s="213">
        <v>3</v>
      </c>
      <c r="G37" s="213">
        <v>0</v>
      </c>
      <c r="H37" s="213">
        <v>0</v>
      </c>
      <c r="I37" s="213">
        <v>0</v>
      </c>
      <c r="J37" s="213">
        <v>0</v>
      </c>
      <c r="K37" s="213"/>
      <c r="L37" s="214"/>
      <c r="M37" s="214"/>
      <c r="N37" s="211" t="s">
        <v>626</v>
      </c>
      <c r="O37" s="214"/>
      <c r="P37" s="214"/>
      <c r="Q37" s="214"/>
      <c r="R37" s="214"/>
      <c r="S37" s="214"/>
      <c r="T37" s="211" t="s">
        <v>430</v>
      </c>
      <c r="U37" s="192">
        <v>24</v>
      </c>
      <c r="V37" s="214"/>
      <c r="W37" s="239"/>
      <c r="X37" s="301"/>
      <c r="Y37" s="239"/>
      <c r="AB37" s="3">
        <f t="shared" si="10"/>
        <v>3</v>
      </c>
      <c r="AC37" s="3">
        <f t="shared" si="11"/>
        <v>0</v>
      </c>
      <c r="AD37" s="3"/>
      <c r="AE37" s="3">
        <f t="shared" si="12"/>
        <v>3</v>
      </c>
      <c r="AF37" s="3">
        <f t="shared" si="13"/>
        <v>0</v>
      </c>
      <c r="AG37" s="3">
        <f t="shared" si="14"/>
        <v>3</v>
      </c>
      <c r="AH37" s="3">
        <f t="shared" si="15"/>
        <v>3</v>
      </c>
      <c r="AI37" s="3">
        <f t="shared" si="16"/>
        <v>0</v>
      </c>
      <c r="AJ37" s="3"/>
      <c r="AK37" s="3" t="str">
        <f t="shared" si="17"/>
        <v>必修课</v>
      </c>
      <c r="AL37" s="192" t="e">
        <f>[1]!Tag2Value(T37,'[2]Sheet1'!$A$1:$G$207,1,7,1)</f>
        <v>#NAME?</v>
      </c>
    </row>
    <row r="38" spans="1:38" ht="14.25">
      <c r="A38" s="305"/>
      <c r="B38" s="305"/>
      <c r="C38" s="211" t="s">
        <v>384</v>
      </c>
      <c r="D38" s="254" t="s">
        <v>385</v>
      </c>
      <c r="E38" s="212" t="s">
        <v>666</v>
      </c>
      <c r="F38" s="213">
        <v>2</v>
      </c>
      <c r="G38" s="213">
        <v>32</v>
      </c>
      <c r="H38" s="213">
        <v>32</v>
      </c>
      <c r="I38" s="213">
        <v>0</v>
      </c>
      <c r="J38" s="213">
        <v>0</v>
      </c>
      <c r="K38" s="213"/>
      <c r="L38" s="214"/>
      <c r="M38" s="214"/>
      <c r="N38" s="214"/>
      <c r="O38" s="211" t="s">
        <v>621</v>
      </c>
      <c r="P38" s="214"/>
      <c r="Q38" s="214"/>
      <c r="R38" s="214"/>
      <c r="S38" s="214"/>
      <c r="T38" s="211" t="s">
        <v>430</v>
      </c>
      <c r="U38" s="192">
        <v>16</v>
      </c>
      <c r="V38" s="214"/>
      <c r="W38" s="239"/>
      <c r="X38" s="301"/>
      <c r="Y38" s="239"/>
      <c r="AB38" s="3">
        <f t="shared" si="10"/>
        <v>0</v>
      </c>
      <c r="AC38" s="3">
        <f t="shared" si="11"/>
        <v>0</v>
      </c>
      <c r="AD38" s="3"/>
      <c r="AE38" s="3">
        <f t="shared" si="12"/>
        <v>0</v>
      </c>
      <c r="AF38" s="3">
        <f t="shared" si="13"/>
        <v>0</v>
      </c>
      <c r="AG38" s="3">
        <f t="shared" si="14"/>
        <v>0</v>
      </c>
      <c r="AH38" s="3">
        <f t="shared" si="15"/>
        <v>0</v>
      </c>
      <c r="AI38" s="3">
        <f t="shared" si="16"/>
        <v>32</v>
      </c>
      <c r="AJ38" s="3"/>
      <c r="AK38" s="3" t="str">
        <f t="shared" si="17"/>
        <v>必修课</v>
      </c>
      <c r="AL38" s="192" t="e">
        <f>[1]!Tag2Value(T38,'[2]Sheet1'!$A$1:$G$207,1,7,1)</f>
        <v>#NAME?</v>
      </c>
    </row>
    <row r="39" spans="1:38" ht="14.25">
      <c r="A39" s="305"/>
      <c r="B39" s="305"/>
      <c r="C39" s="211" t="s">
        <v>381</v>
      </c>
      <c r="D39" s="254" t="s">
        <v>382</v>
      </c>
      <c r="E39" s="212" t="s">
        <v>664</v>
      </c>
      <c r="F39" s="213">
        <v>4.5</v>
      </c>
      <c r="G39" s="213">
        <v>72</v>
      </c>
      <c r="H39" s="213">
        <v>62</v>
      </c>
      <c r="I39" s="213">
        <v>0</v>
      </c>
      <c r="J39" s="213">
        <v>10</v>
      </c>
      <c r="K39" s="213"/>
      <c r="L39" s="211" t="s">
        <v>662</v>
      </c>
      <c r="M39" s="214"/>
      <c r="N39" s="214"/>
      <c r="O39" s="214"/>
      <c r="P39" s="214"/>
      <c r="Q39" s="214"/>
      <c r="R39" s="214"/>
      <c r="S39" s="214"/>
      <c r="T39" s="211" t="s">
        <v>431</v>
      </c>
      <c r="U39" s="192">
        <v>72</v>
      </c>
      <c r="V39" s="214"/>
      <c r="W39" s="239"/>
      <c r="X39" s="301"/>
      <c r="Y39" s="239"/>
      <c r="AB39" s="3">
        <f t="shared" si="10"/>
        <v>0</v>
      </c>
      <c r="AC39" s="3">
        <f t="shared" si="11"/>
        <v>10</v>
      </c>
      <c r="AD39" s="3"/>
      <c r="AE39" s="3">
        <f t="shared" si="12"/>
        <v>10</v>
      </c>
      <c r="AF39" s="3">
        <f t="shared" si="13"/>
        <v>0.625</v>
      </c>
      <c r="AG39" s="3">
        <f t="shared" si="14"/>
        <v>0</v>
      </c>
      <c r="AH39" s="3">
        <f t="shared" si="15"/>
        <v>0.625</v>
      </c>
      <c r="AI39" s="3">
        <f t="shared" si="16"/>
        <v>62</v>
      </c>
      <c r="AJ39" s="3"/>
      <c r="AK39" s="3" t="str">
        <f t="shared" si="17"/>
        <v>必修课</v>
      </c>
      <c r="AL39" s="192" t="e">
        <f>[1]!Tag2Value(T39,'[2]Sheet1'!$A$1:$G$207,1,7,1)</f>
        <v>#NAME?</v>
      </c>
    </row>
    <row r="40" spans="1:38" ht="14.25">
      <c r="A40" s="305"/>
      <c r="B40" s="305" t="s">
        <v>622</v>
      </c>
      <c r="C40" s="305"/>
      <c r="D40" s="305"/>
      <c r="E40" s="186"/>
      <c r="F40" s="216">
        <f>SUM(F33:F39)</f>
        <v>20.5</v>
      </c>
      <c r="G40" s="216">
        <f>SUM(G33:G39)</f>
        <v>264</v>
      </c>
      <c r="H40" s="216">
        <f>SUM(H33:H39)</f>
        <v>244</v>
      </c>
      <c r="I40" s="216">
        <f>SUM(I33:I39)</f>
        <v>10</v>
      </c>
      <c r="J40" s="216">
        <f>SUM(J33:J39)</f>
        <v>10</v>
      </c>
      <c r="K40" s="216"/>
      <c r="L40" s="214"/>
      <c r="M40" s="214"/>
      <c r="N40" s="214"/>
      <c r="O40" s="214"/>
      <c r="P40" s="214"/>
      <c r="Q40" s="214"/>
      <c r="R40" s="214"/>
      <c r="S40" s="214"/>
      <c r="T40" s="214"/>
      <c r="U40" s="216">
        <v>280</v>
      </c>
      <c r="V40" s="214"/>
      <c r="W40" s="239"/>
      <c r="X40" s="301"/>
      <c r="Y40" s="239"/>
      <c r="AB40" s="3"/>
      <c r="AC40" s="3"/>
      <c r="AD40" s="3"/>
      <c r="AE40" s="3"/>
      <c r="AF40" s="3"/>
      <c r="AG40" s="3"/>
      <c r="AH40" s="3"/>
      <c r="AI40" s="3"/>
      <c r="AJ40" s="3"/>
      <c r="AK40" s="3"/>
      <c r="AL40" s="216" t="e">
        <f>SUM(AL33:AL39)</f>
        <v>#NAME?</v>
      </c>
    </row>
    <row r="41" spans="1:38" ht="14.25">
      <c r="A41" s="305"/>
      <c r="B41" s="305" t="s">
        <v>623</v>
      </c>
      <c r="C41" s="211"/>
      <c r="D41" s="255"/>
      <c r="E41" s="211"/>
      <c r="F41" s="213"/>
      <c r="G41" s="213"/>
      <c r="H41" s="213"/>
      <c r="I41" s="213"/>
      <c r="J41" s="213"/>
      <c r="K41" s="213"/>
      <c r="L41" s="214"/>
      <c r="M41" s="214"/>
      <c r="N41" s="214"/>
      <c r="O41" s="214"/>
      <c r="P41" s="214"/>
      <c r="Q41" s="211"/>
      <c r="R41" s="214"/>
      <c r="S41" s="214"/>
      <c r="T41" s="211"/>
      <c r="U41" s="211"/>
      <c r="V41" s="214"/>
      <c r="W41" s="239"/>
      <c r="X41" s="301"/>
      <c r="Y41" s="239"/>
      <c r="AL41" s="211"/>
    </row>
    <row r="42" spans="1:38" ht="14.25">
      <c r="A42" s="305"/>
      <c r="B42" s="305"/>
      <c r="C42" s="211"/>
      <c r="D42" s="254"/>
      <c r="E42" s="212"/>
      <c r="F42" s="213"/>
      <c r="G42" s="213"/>
      <c r="H42" s="213"/>
      <c r="I42" s="213"/>
      <c r="J42" s="213"/>
      <c r="K42" s="213"/>
      <c r="L42" s="214"/>
      <c r="M42" s="214"/>
      <c r="N42" s="214"/>
      <c r="O42" s="214"/>
      <c r="P42" s="214"/>
      <c r="Q42" s="211"/>
      <c r="R42" s="214"/>
      <c r="S42" s="214"/>
      <c r="T42" s="211"/>
      <c r="U42" s="211"/>
      <c r="V42" s="214"/>
      <c r="W42" s="239"/>
      <c r="X42" s="301"/>
      <c r="Y42" s="239"/>
      <c r="AL42" s="211"/>
    </row>
    <row r="43" spans="1:38" ht="14.25">
      <c r="A43" s="305"/>
      <c r="B43" s="305"/>
      <c r="C43" s="211"/>
      <c r="D43" s="254"/>
      <c r="E43" s="212"/>
      <c r="F43" s="213"/>
      <c r="G43" s="213"/>
      <c r="H43" s="213"/>
      <c r="I43" s="213"/>
      <c r="J43" s="213"/>
      <c r="K43" s="213"/>
      <c r="L43" s="214"/>
      <c r="M43" s="214"/>
      <c r="N43" s="214"/>
      <c r="O43" s="214"/>
      <c r="P43" s="214"/>
      <c r="Q43" s="211"/>
      <c r="R43" s="214"/>
      <c r="S43" s="214"/>
      <c r="T43" s="211"/>
      <c r="U43" s="211"/>
      <c r="V43" s="214"/>
      <c r="W43" s="239"/>
      <c r="X43" s="301"/>
      <c r="Y43" s="239"/>
      <c r="AL43" s="211"/>
    </row>
    <row r="44" spans="1:38" ht="14.25">
      <c r="A44" s="305"/>
      <c r="B44" s="305" t="s">
        <v>624</v>
      </c>
      <c r="C44" s="305"/>
      <c r="D44" s="305"/>
      <c r="E44" s="186"/>
      <c r="F44" s="213">
        <v>0</v>
      </c>
      <c r="G44" s="213">
        <f>F44*16</f>
        <v>0</v>
      </c>
      <c r="H44" s="213">
        <f>G44</f>
        <v>0</v>
      </c>
      <c r="I44" s="213">
        <v>0</v>
      </c>
      <c r="J44" s="213">
        <v>0</v>
      </c>
      <c r="K44" s="213"/>
      <c r="L44" s="214"/>
      <c r="M44" s="214"/>
      <c r="N44" s="214"/>
      <c r="O44" s="214"/>
      <c r="P44" s="214"/>
      <c r="Q44" s="214"/>
      <c r="R44" s="214"/>
      <c r="S44" s="214"/>
      <c r="T44" s="214"/>
      <c r="U44" s="214"/>
      <c r="V44" s="214"/>
      <c r="W44" s="239"/>
      <c r="X44" s="301"/>
      <c r="Y44" s="239"/>
      <c r="AL44" s="214"/>
    </row>
    <row r="45" spans="1:38" s="160" customFormat="1" ht="14.25" customHeight="1">
      <c r="A45" s="305"/>
      <c r="B45" s="304" t="s">
        <v>462</v>
      </c>
      <c r="C45" s="304"/>
      <c r="D45" s="304"/>
      <c r="E45" s="187"/>
      <c r="F45" s="222">
        <f>F40+F44</f>
        <v>20.5</v>
      </c>
      <c r="G45" s="222">
        <f>G40+G44</f>
        <v>264</v>
      </c>
      <c r="H45" s="222">
        <f>H40+H44</f>
        <v>244</v>
      </c>
      <c r="I45" s="222">
        <f>I40+I44</f>
        <v>10</v>
      </c>
      <c r="J45" s="222">
        <f>J40+J44</f>
        <v>10</v>
      </c>
      <c r="K45" s="222"/>
      <c r="L45" s="189"/>
      <c r="M45" s="189"/>
      <c r="N45" s="189"/>
      <c r="O45" s="189"/>
      <c r="P45" s="189"/>
      <c r="Q45" s="189"/>
      <c r="R45" s="189"/>
      <c r="S45" s="189"/>
      <c r="T45" s="189"/>
      <c r="U45" s="222">
        <v>280</v>
      </c>
      <c r="V45" s="189"/>
      <c r="W45" s="240"/>
      <c r="X45" s="301"/>
      <c r="Y45" s="240"/>
      <c r="AA45" s="160" t="s">
        <v>485</v>
      </c>
      <c r="AB45" s="166">
        <f>SUM(AB33:AB44)</f>
        <v>4</v>
      </c>
      <c r="AC45" s="166">
        <f aca="true" t="shared" si="18" ref="AC45:AI45">SUM(AC33:AC44)</f>
        <v>20</v>
      </c>
      <c r="AD45" s="166">
        <f t="shared" si="18"/>
        <v>0</v>
      </c>
      <c r="AE45" s="166">
        <f t="shared" si="18"/>
        <v>24</v>
      </c>
      <c r="AF45" s="166">
        <f t="shared" si="18"/>
        <v>1.25</v>
      </c>
      <c r="AG45" s="166">
        <f t="shared" si="18"/>
        <v>4</v>
      </c>
      <c r="AH45" s="166">
        <f t="shared" si="18"/>
        <v>5.25</v>
      </c>
      <c r="AI45" s="166">
        <f t="shared" si="18"/>
        <v>244</v>
      </c>
      <c r="AJ45" s="166">
        <f>F45</f>
        <v>20.5</v>
      </c>
      <c r="AK45" s="166" t="str">
        <f aca="true" t="shared" si="19" ref="AK45:AK51">IF(B45=0,AK44,B45)</f>
        <v>模块合计</v>
      </c>
      <c r="AL45" s="222" t="e">
        <f>AL40+AL44</f>
        <v>#NAME?</v>
      </c>
    </row>
    <row r="46" spans="1:38" ht="14.25">
      <c r="A46" s="305" t="s">
        <v>670</v>
      </c>
      <c r="B46" s="305" t="s">
        <v>617</v>
      </c>
      <c r="C46" s="211" t="s">
        <v>404</v>
      </c>
      <c r="D46" s="254" t="s">
        <v>405</v>
      </c>
      <c r="E46" s="212" t="s">
        <v>667</v>
      </c>
      <c r="F46" s="213">
        <v>4</v>
      </c>
      <c r="G46" s="213">
        <v>64</v>
      </c>
      <c r="H46" s="213">
        <v>60</v>
      </c>
      <c r="I46" s="213">
        <v>4</v>
      </c>
      <c r="J46" s="213">
        <v>0</v>
      </c>
      <c r="K46" s="213"/>
      <c r="L46" s="214"/>
      <c r="M46" s="211" t="s">
        <v>618</v>
      </c>
      <c r="N46" s="214"/>
      <c r="O46" s="214"/>
      <c r="P46" s="214"/>
      <c r="Q46" s="214"/>
      <c r="R46" s="214"/>
      <c r="S46" s="214"/>
      <c r="T46" s="211" t="s">
        <v>431</v>
      </c>
      <c r="U46" s="192">
        <v>64</v>
      </c>
      <c r="V46" s="214"/>
      <c r="W46" s="239"/>
      <c r="X46" s="301"/>
      <c r="Y46" s="239"/>
      <c r="AB46" s="3">
        <f aca="true" t="shared" si="20" ref="AB46:AB53">IF(ISERROR(FIND("SJ",E46,1)),0,F46)</f>
        <v>0</v>
      </c>
      <c r="AC46" s="3">
        <f aca="true" t="shared" si="21" ref="AC46:AC53">I46+J46+K46</f>
        <v>4</v>
      </c>
      <c r="AD46" s="3"/>
      <c r="AE46" s="3">
        <f aca="true" t="shared" si="22" ref="AE46:AE53">SUM(AB46:AD46)</f>
        <v>4</v>
      </c>
      <c r="AF46" s="3">
        <f aca="true" t="shared" si="23" ref="AF46:AF53">(I46+J46)/16+K46/32</f>
        <v>0.25</v>
      </c>
      <c r="AG46" s="3">
        <f aca="true" t="shared" si="24" ref="AG46:AG53">AB46</f>
        <v>0</v>
      </c>
      <c r="AH46" s="3">
        <f aca="true" t="shared" si="25" ref="AH46:AH53">SUM(AF46:AG46)</f>
        <v>0.25</v>
      </c>
      <c r="AI46" s="3">
        <f aca="true" t="shared" si="26" ref="AI46:AI53">H46</f>
        <v>60</v>
      </c>
      <c r="AJ46" s="3"/>
      <c r="AK46" s="3" t="str">
        <f t="shared" si="19"/>
        <v>必修课</v>
      </c>
      <c r="AL46" s="192" t="e">
        <f>[1]!Tag2Value(T46,'[2]Sheet1'!$A$1:$G$207,1,7,1)</f>
        <v>#NAME?</v>
      </c>
    </row>
    <row r="47" spans="1:38" ht="14.25">
      <c r="A47" s="305"/>
      <c r="B47" s="305"/>
      <c r="C47" s="211" t="s">
        <v>393</v>
      </c>
      <c r="D47" s="254" t="s">
        <v>627</v>
      </c>
      <c r="E47" s="212" t="s">
        <v>667</v>
      </c>
      <c r="F47" s="213">
        <v>4</v>
      </c>
      <c r="G47" s="213">
        <v>64</v>
      </c>
      <c r="H47" s="213">
        <v>60</v>
      </c>
      <c r="I47" s="213">
        <v>4</v>
      </c>
      <c r="J47" s="213">
        <v>0</v>
      </c>
      <c r="K47" s="213"/>
      <c r="L47" s="214"/>
      <c r="M47" s="214"/>
      <c r="N47" s="211" t="s">
        <v>628</v>
      </c>
      <c r="O47" s="214"/>
      <c r="P47" s="214"/>
      <c r="Q47" s="214"/>
      <c r="R47" s="214"/>
      <c r="S47" s="214"/>
      <c r="T47" s="211" t="s">
        <v>431</v>
      </c>
      <c r="U47" s="192">
        <v>64</v>
      </c>
      <c r="V47" s="214"/>
      <c r="W47" s="239"/>
      <c r="X47" s="301"/>
      <c r="Y47" s="239"/>
      <c r="AB47" s="3">
        <f t="shared" si="20"/>
        <v>0</v>
      </c>
      <c r="AC47" s="3">
        <f t="shared" si="21"/>
        <v>4</v>
      </c>
      <c r="AD47" s="3"/>
      <c r="AE47" s="3">
        <f t="shared" si="22"/>
        <v>4</v>
      </c>
      <c r="AF47" s="3">
        <f t="shared" si="23"/>
        <v>0.25</v>
      </c>
      <c r="AG47" s="3">
        <f t="shared" si="24"/>
        <v>0</v>
      </c>
      <c r="AH47" s="3">
        <f t="shared" si="25"/>
        <v>0.25</v>
      </c>
      <c r="AI47" s="3">
        <f t="shared" si="26"/>
        <v>60</v>
      </c>
      <c r="AJ47" s="3"/>
      <c r="AK47" s="3" t="str">
        <f t="shared" si="19"/>
        <v>必修课</v>
      </c>
      <c r="AL47" s="192" t="e">
        <f>[1]!Tag2Value(T47,'[2]Sheet1'!$A$1:$G$207,1,7,1)</f>
        <v>#NAME?</v>
      </c>
    </row>
    <row r="48" spans="1:38" ht="14.25">
      <c r="A48" s="305"/>
      <c r="B48" s="305"/>
      <c r="C48" s="211" t="s">
        <v>402</v>
      </c>
      <c r="D48" s="254" t="s">
        <v>403</v>
      </c>
      <c r="E48" s="212" t="s">
        <v>667</v>
      </c>
      <c r="F48" s="213">
        <v>4</v>
      </c>
      <c r="G48" s="213">
        <v>64</v>
      </c>
      <c r="H48" s="213">
        <v>58</v>
      </c>
      <c r="I48" s="213">
        <v>6</v>
      </c>
      <c r="J48" s="213">
        <v>0</v>
      </c>
      <c r="K48" s="213"/>
      <c r="L48" s="214"/>
      <c r="M48" s="214"/>
      <c r="N48" s="211" t="s">
        <v>628</v>
      </c>
      <c r="O48" s="214"/>
      <c r="P48" s="214"/>
      <c r="Q48" s="214"/>
      <c r="R48" s="214"/>
      <c r="S48" s="214"/>
      <c r="T48" s="211" t="s">
        <v>431</v>
      </c>
      <c r="U48" s="192">
        <v>64</v>
      </c>
      <c r="V48" s="214"/>
      <c r="W48" s="239"/>
      <c r="X48" s="301"/>
      <c r="Y48" s="239"/>
      <c r="AB48" s="3">
        <f t="shared" si="20"/>
        <v>0</v>
      </c>
      <c r="AC48" s="3">
        <f t="shared" si="21"/>
        <v>6</v>
      </c>
      <c r="AD48" s="3"/>
      <c r="AE48" s="3">
        <f t="shared" si="22"/>
        <v>6</v>
      </c>
      <c r="AF48" s="3">
        <f t="shared" si="23"/>
        <v>0.375</v>
      </c>
      <c r="AG48" s="3">
        <f t="shared" si="24"/>
        <v>0</v>
      </c>
      <c r="AH48" s="3">
        <f t="shared" si="25"/>
        <v>0.375</v>
      </c>
      <c r="AI48" s="3">
        <f t="shared" si="26"/>
        <v>58</v>
      </c>
      <c r="AJ48" s="3"/>
      <c r="AK48" s="3" t="str">
        <f t="shared" si="19"/>
        <v>必修课</v>
      </c>
      <c r="AL48" s="192" t="e">
        <f>[1]!Tag2Value(T48,'[2]Sheet1'!$A$1:$G$207,1,7,1)</f>
        <v>#NAME?</v>
      </c>
    </row>
    <row r="49" spans="1:38" ht="14.25">
      <c r="A49" s="305"/>
      <c r="B49" s="305"/>
      <c r="C49" s="211" t="s">
        <v>398</v>
      </c>
      <c r="D49" s="254" t="s">
        <v>399</v>
      </c>
      <c r="E49" s="212" t="s">
        <v>666</v>
      </c>
      <c r="F49" s="213">
        <v>2</v>
      </c>
      <c r="G49" s="213">
        <v>32</v>
      </c>
      <c r="H49" s="213">
        <v>28</v>
      </c>
      <c r="I49" s="213">
        <v>4</v>
      </c>
      <c r="J49" s="213">
        <v>0</v>
      </c>
      <c r="K49" s="213"/>
      <c r="L49" s="214"/>
      <c r="M49" s="214"/>
      <c r="N49" s="214"/>
      <c r="O49" s="211" t="s">
        <v>621</v>
      </c>
      <c r="P49" s="214"/>
      <c r="Q49" s="214"/>
      <c r="R49" s="214"/>
      <c r="S49" s="214"/>
      <c r="T49" s="211" t="s">
        <v>431</v>
      </c>
      <c r="U49" s="192">
        <v>16</v>
      </c>
      <c r="V49" s="214"/>
      <c r="W49" s="239"/>
      <c r="X49" s="301"/>
      <c r="Y49" s="239"/>
      <c r="AB49" s="3">
        <f t="shared" si="20"/>
        <v>0</v>
      </c>
      <c r="AC49" s="3">
        <f t="shared" si="21"/>
        <v>4</v>
      </c>
      <c r="AD49" s="3"/>
      <c r="AE49" s="3">
        <f t="shared" si="22"/>
        <v>4</v>
      </c>
      <c r="AF49" s="3">
        <f t="shared" si="23"/>
        <v>0.25</v>
      </c>
      <c r="AG49" s="3">
        <f t="shared" si="24"/>
        <v>0</v>
      </c>
      <c r="AH49" s="3">
        <f t="shared" si="25"/>
        <v>0.25</v>
      </c>
      <c r="AI49" s="3">
        <f t="shared" si="26"/>
        <v>28</v>
      </c>
      <c r="AJ49" s="3"/>
      <c r="AK49" s="3" t="str">
        <f t="shared" si="19"/>
        <v>必修课</v>
      </c>
      <c r="AL49" s="192" t="e">
        <f>[1]!Tag2Value(T49,'[2]Sheet1'!$A$1:$G$207,1,7,1)</f>
        <v>#NAME?</v>
      </c>
    </row>
    <row r="50" spans="1:38" ht="14.25">
      <c r="A50" s="305"/>
      <c r="B50" s="305"/>
      <c r="C50" s="211" t="s">
        <v>394</v>
      </c>
      <c r="D50" s="254" t="s">
        <v>395</v>
      </c>
      <c r="E50" s="212" t="s">
        <v>667</v>
      </c>
      <c r="F50" s="213">
        <v>3.5</v>
      </c>
      <c r="G50" s="213">
        <v>56</v>
      </c>
      <c r="H50" s="213">
        <v>48</v>
      </c>
      <c r="I50" s="213">
        <v>8</v>
      </c>
      <c r="J50" s="213">
        <v>0</v>
      </c>
      <c r="K50" s="213"/>
      <c r="L50" s="214"/>
      <c r="M50" s="214"/>
      <c r="N50" s="214"/>
      <c r="O50" s="211" t="s">
        <v>618</v>
      </c>
      <c r="P50" s="214"/>
      <c r="Q50" s="214"/>
      <c r="R50" s="214"/>
      <c r="S50" s="214"/>
      <c r="T50" s="211" t="s">
        <v>431</v>
      </c>
      <c r="U50" s="192">
        <v>56</v>
      </c>
      <c r="V50" s="214"/>
      <c r="W50" s="239"/>
      <c r="X50" s="301"/>
      <c r="Y50" s="239"/>
      <c r="AB50" s="3">
        <f t="shared" si="20"/>
        <v>0</v>
      </c>
      <c r="AC50" s="3">
        <f t="shared" si="21"/>
        <v>8</v>
      </c>
      <c r="AD50" s="3"/>
      <c r="AE50" s="3">
        <f t="shared" si="22"/>
        <v>8</v>
      </c>
      <c r="AF50" s="3">
        <f t="shared" si="23"/>
        <v>0.5</v>
      </c>
      <c r="AG50" s="3">
        <f t="shared" si="24"/>
        <v>0</v>
      </c>
      <c r="AH50" s="3">
        <f t="shared" si="25"/>
        <v>0.5</v>
      </c>
      <c r="AI50" s="3">
        <f t="shared" si="26"/>
        <v>48</v>
      </c>
      <c r="AJ50" s="3"/>
      <c r="AK50" s="3" t="str">
        <f t="shared" si="19"/>
        <v>必修课</v>
      </c>
      <c r="AL50" s="192" t="e">
        <f>[1]!Tag2Value(T50,'[2]Sheet1'!$A$1:$G$207,1,7,1)</f>
        <v>#NAME?</v>
      </c>
    </row>
    <row r="51" spans="1:38" ht="14.25">
      <c r="A51" s="305"/>
      <c r="B51" s="305"/>
      <c r="C51" s="211" t="s">
        <v>400</v>
      </c>
      <c r="D51" s="254" t="s">
        <v>401</v>
      </c>
      <c r="E51" s="212" t="s">
        <v>667</v>
      </c>
      <c r="F51" s="213">
        <v>3.5</v>
      </c>
      <c r="G51" s="213">
        <v>56</v>
      </c>
      <c r="H51" s="213">
        <v>48</v>
      </c>
      <c r="I51" s="213">
        <v>8</v>
      </c>
      <c r="J51" s="213">
        <v>0</v>
      </c>
      <c r="K51" s="213"/>
      <c r="L51" s="214"/>
      <c r="M51" s="214"/>
      <c r="N51" s="211" t="s">
        <v>618</v>
      </c>
      <c r="O51" s="214"/>
      <c r="P51" s="214"/>
      <c r="Q51" s="214"/>
      <c r="R51" s="214"/>
      <c r="S51" s="214"/>
      <c r="T51" s="211" t="s">
        <v>431</v>
      </c>
      <c r="U51" s="192">
        <v>56</v>
      </c>
      <c r="V51" s="214"/>
      <c r="W51" s="239"/>
      <c r="X51" s="301"/>
      <c r="Y51" s="239"/>
      <c r="AB51" s="3">
        <f t="shared" si="20"/>
        <v>0</v>
      </c>
      <c r="AC51" s="3">
        <f t="shared" si="21"/>
        <v>8</v>
      </c>
      <c r="AD51" s="3"/>
      <c r="AE51" s="3">
        <f t="shared" si="22"/>
        <v>8</v>
      </c>
      <c r="AF51" s="3">
        <f t="shared" si="23"/>
        <v>0.5</v>
      </c>
      <c r="AG51" s="3">
        <f t="shared" si="24"/>
        <v>0</v>
      </c>
      <c r="AH51" s="3">
        <f t="shared" si="25"/>
        <v>0.5</v>
      </c>
      <c r="AI51" s="3">
        <f t="shared" si="26"/>
        <v>48</v>
      </c>
      <c r="AJ51" s="3"/>
      <c r="AK51" s="3" t="str">
        <f t="shared" si="19"/>
        <v>必修课</v>
      </c>
      <c r="AL51" s="192" t="e">
        <f>[1]!Tag2Value(T51,'[2]Sheet1'!$A$1:$G$207,1,7,1)</f>
        <v>#NAME?</v>
      </c>
    </row>
    <row r="52" spans="1:38" ht="14.25">
      <c r="A52" s="305"/>
      <c r="B52" s="305"/>
      <c r="C52" s="211"/>
      <c r="D52" s="254"/>
      <c r="E52" s="212"/>
      <c r="F52" s="213"/>
      <c r="G52" s="213"/>
      <c r="H52" s="213"/>
      <c r="I52" s="213"/>
      <c r="J52" s="213"/>
      <c r="K52" s="213"/>
      <c r="L52" s="214"/>
      <c r="M52" s="214"/>
      <c r="N52" s="211"/>
      <c r="O52" s="214"/>
      <c r="P52" s="214"/>
      <c r="Q52" s="214"/>
      <c r="R52" s="214"/>
      <c r="S52" s="214"/>
      <c r="T52" s="211"/>
      <c r="U52" s="192"/>
      <c r="V52" s="214"/>
      <c r="W52" s="239"/>
      <c r="X52" s="301"/>
      <c r="Y52" s="239"/>
      <c r="AB52" s="3"/>
      <c r="AC52" s="3"/>
      <c r="AD52" s="3"/>
      <c r="AE52" s="3"/>
      <c r="AF52" s="3"/>
      <c r="AG52" s="3"/>
      <c r="AH52" s="3"/>
      <c r="AI52" s="3"/>
      <c r="AJ52" s="3"/>
      <c r="AK52" s="3"/>
      <c r="AL52" s="192"/>
    </row>
    <row r="53" spans="1:38" ht="14.25">
      <c r="A53" s="305"/>
      <c r="B53" s="305"/>
      <c r="C53" s="211" t="s">
        <v>630</v>
      </c>
      <c r="D53" s="254" t="s">
        <v>631</v>
      </c>
      <c r="E53" s="212" t="s">
        <v>665</v>
      </c>
      <c r="F53" s="216">
        <v>1</v>
      </c>
      <c r="G53" s="216" t="s">
        <v>69</v>
      </c>
      <c r="H53" s="216" t="s">
        <v>69</v>
      </c>
      <c r="I53" s="216" t="s">
        <v>69</v>
      </c>
      <c r="J53" s="216" t="s">
        <v>69</v>
      </c>
      <c r="K53" s="216"/>
      <c r="L53" s="214"/>
      <c r="M53" s="214"/>
      <c r="N53" s="211" t="s">
        <v>625</v>
      </c>
      <c r="O53" s="214"/>
      <c r="P53" s="214"/>
      <c r="Q53" s="214"/>
      <c r="R53" s="214"/>
      <c r="S53" s="214"/>
      <c r="T53" s="211" t="s">
        <v>430</v>
      </c>
      <c r="U53" s="192">
        <v>8</v>
      </c>
      <c r="V53" s="214"/>
      <c r="W53" s="239"/>
      <c r="X53" s="301"/>
      <c r="Y53" s="239"/>
      <c r="AB53" s="3">
        <f t="shared" si="20"/>
        <v>1</v>
      </c>
      <c r="AC53" s="3">
        <f t="shared" si="21"/>
        <v>0</v>
      </c>
      <c r="AD53" s="3"/>
      <c r="AE53" s="3">
        <f t="shared" si="22"/>
        <v>1</v>
      </c>
      <c r="AF53" s="3">
        <f t="shared" si="23"/>
        <v>0</v>
      </c>
      <c r="AG53" s="3">
        <f t="shared" si="24"/>
        <v>1</v>
      </c>
      <c r="AH53" s="3">
        <f t="shared" si="25"/>
        <v>1</v>
      </c>
      <c r="AI53" s="3" t="str">
        <f t="shared" si="26"/>
        <v>0</v>
      </c>
      <c r="AJ53" s="3"/>
      <c r="AK53" s="3" t="str">
        <f>IF(B53=0,AK51,B53)</f>
        <v>必修课</v>
      </c>
      <c r="AL53" s="192" t="e">
        <f>[1]!Tag2Value(T53,'[2]Sheet1'!$A$1:$G$207,1,7,1)</f>
        <v>#NAME?</v>
      </c>
    </row>
    <row r="54" spans="1:38" ht="14.25">
      <c r="A54" s="305"/>
      <c r="B54" s="305" t="s">
        <v>622</v>
      </c>
      <c r="C54" s="305"/>
      <c r="D54" s="305"/>
      <c r="E54" s="186"/>
      <c r="F54" s="216">
        <f>SUM(F46:F53)</f>
        <v>22</v>
      </c>
      <c r="G54" s="216">
        <f>SUM(G46:G53)</f>
        <v>336</v>
      </c>
      <c r="H54" s="216">
        <f>SUM(H46:H53)</f>
        <v>302</v>
      </c>
      <c r="I54" s="216">
        <f>SUM(I46:I53)</f>
        <v>34</v>
      </c>
      <c r="J54" s="216">
        <f>SUM(J46:J53)</f>
        <v>0</v>
      </c>
      <c r="K54" s="216"/>
      <c r="L54" s="214"/>
      <c r="M54" s="214"/>
      <c r="N54" s="214"/>
      <c r="O54" s="214"/>
      <c r="P54" s="214"/>
      <c r="Q54" s="214"/>
      <c r="R54" s="214"/>
      <c r="S54" s="214"/>
      <c r="T54" s="214"/>
      <c r="U54" s="216">
        <v>328</v>
      </c>
      <c r="V54" s="214"/>
      <c r="W54" s="239"/>
      <c r="X54" s="301"/>
      <c r="Y54" s="239"/>
      <c r="AL54" s="216" t="e">
        <f>SUM(AL46:AL53)</f>
        <v>#NAME?</v>
      </c>
    </row>
    <row r="55" spans="1:38" ht="14.25">
      <c r="A55" s="305"/>
      <c r="B55" s="305" t="s">
        <v>623</v>
      </c>
      <c r="C55" s="211" t="s">
        <v>396</v>
      </c>
      <c r="D55" s="254" t="s">
        <v>397</v>
      </c>
      <c r="E55" s="212" t="s">
        <v>666</v>
      </c>
      <c r="F55" s="213">
        <v>0.5</v>
      </c>
      <c r="G55" s="213">
        <v>8</v>
      </c>
      <c r="H55" s="213">
        <v>8</v>
      </c>
      <c r="I55" s="213">
        <v>0</v>
      </c>
      <c r="J55" s="213">
        <v>0</v>
      </c>
      <c r="K55" s="213"/>
      <c r="L55" s="214"/>
      <c r="M55" s="211" t="s">
        <v>629</v>
      </c>
      <c r="N55" s="214"/>
      <c r="O55" s="214"/>
      <c r="P55" s="214"/>
      <c r="Q55" s="214"/>
      <c r="R55" s="214"/>
      <c r="S55" s="214"/>
      <c r="T55" s="211" t="s">
        <v>430</v>
      </c>
      <c r="U55" s="192">
        <v>4</v>
      </c>
      <c r="V55" s="214"/>
      <c r="W55" s="239"/>
      <c r="X55" s="301"/>
      <c r="Y55" s="239"/>
      <c r="AL55" s="192" t="e">
        <f>[1]!Tag2Value(T55,'[2]Sheet1'!$A$1:$G$207,1,7,1)</f>
        <v>#NAME?</v>
      </c>
    </row>
    <row r="56" spans="1:38" ht="14.25">
      <c r="A56" s="305"/>
      <c r="B56" s="305"/>
      <c r="C56" s="211"/>
      <c r="D56" s="254"/>
      <c r="E56" s="212"/>
      <c r="F56" s="213"/>
      <c r="G56" s="213"/>
      <c r="H56" s="213"/>
      <c r="I56" s="213"/>
      <c r="J56" s="213"/>
      <c r="K56" s="213"/>
      <c r="L56" s="214"/>
      <c r="M56" s="211"/>
      <c r="N56" s="214"/>
      <c r="O56" s="214"/>
      <c r="P56" s="214"/>
      <c r="Q56" s="214"/>
      <c r="R56" s="214"/>
      <c r="S56" s="214"/>
      <c r="T56" s="211"/>
      <c r="U56" s="211"/>
      <c r="V56" s="214"/>
      <c r="W56" s="239"/>
      <c r="X56" s="301"/>
      <c r="Y56" s="239"/>
      <c r="AL56" s="211"/>
    </row>
    <row r="57" spans="1:38" ht="14.25">
      <c r="A57" s="305"/>
      <c r="B57" s="305"/>
      <c r="C57" s="211" t="s">
        <v>454</v>
      </c>
      <c r="D57" s="254" t="s">
        <v>605</v>
      </c>
      <c r="E57" s="212" t="s">
        <v>667</v>
      </c>
      <c r="F57" s="215">
        <v>2</v>
      </c>
      <c r="G57" s="215">
        <v>32</v>
      </c>
      <c r="H57" s="215">
        <v>32</v>
      </c>
      <c r="I57" s="215">
        <v>0</v>
      </c>
      <c r="J57" s="215">
        <v>0</v>
      </c>
      <c r="K57" s="215">
        <v>0</v>
      </c>
      <c r="L57" s="215">
        <v>0</v>
      </c>
      <c r="M57" s="215">
        <v>0</v>
      </c>
      <c r="N57" s="215">
        <v>0</v>
      </c>
      <c r="O57" s="215">
        <v>0</v>
      </c>
      <c r="P57" s="215">
        <v>0</v>
      </c>
      <c r="Q57" s="215">
        <v>3</v>
      </c>
      <c r="R57" s="214"/>
      <c r="S57" s="214"/>
      <c r="T57" s="211" t="s">
        <v>430</v>
      </c>
      <c r="U57" s="192">
        <v>16</v>
      </c>
      <c r="V57" s="214"/>
      <c r="W57" s="239"/>
      <c r="X57" s="301"/>
      <c r="Y57" s="239"/>
      <c r="AL57" s="192" t="e">
        <f>[1]!Tag2Value(T57,'[2]Sheet1'!$A$1:$G$207,1,7,1)</f>
        <v>#NAME?</v>
      </c>
    </row>
    <row r="58" spans="1:38" ht="14.25">
      <c r="A58" s="305"/>
      <c r="B58" s="305" t="s">
        <v>624</v>
      </c>
      <c r="C58" s="305"/>
      <c r="D58" s="305"/>
      <c r="E58" s="186"/>
      <c r="F58" s="205">
        <v>0</v>
      </c>
      <c r="G58" s="205">
        <f>F58*16</f>
        <v>0</v>
      </c>
      <c r="H58" s="205">
        <f>G58</f>
        <v>0</v>
      </c>
      <c r="I58" s="213">
        <v>0</v>
      </c>
      <c r="J58" s="213">
        <v>0</v>
      </c>
      <c r="K58" s="213"/>
      <c r="L58" s="214"/>
      <c r="M58" s="214"/>
      <c r="N58" s="214"/>
      <c r="O58" s="214"/>
      <c r="P58" s="214"/>
      <c r="Q58" s="214"/>
      <c r="R58" s="214"/>
      <c r="S58" s="214"/>
      <c r="T58" s="214"/>
      <c r="U58" s="214"/>
      <c r="V58" s="214"/>
      <c r="W58" s="239"/>
      <c r="X58" s="301"/>
      <c r="Y58" s="239"/>
      <c r="AB58" s="3">
        <f>IF(ISERROR(FIND("SJ",E58,1)),0,F58)</f>
        <v>0</v>
      </c>
      <c r="AC58" s="3">
        <f>I58+J58+K58</f>
        <v>0</v>
      </c>
      <c r="AD58" s="3"/>
      <c r="AE58" s="3">
        <f>SUM(AB58:AD58)</f>
        <v>0</v>
      </c>
      <c r="AF58" s="3">
        <f>(I58+J58)/16+K58/32</f>
        <v>0</v>
      </c>
      <c r="AG58" s="3">
        <f>AB58</f>
        <v>0</v>
      </c>
      <c r="AH58" s="3">
        <f>SUM(AF58:AG58)</f>
        <v>0</v>
      </c>
      <c r="AI58" s="3">
        <f>H58</f>
        <v>0</v>
      </c>
      <c r="AJ58" s="3"/>
      <c r="AK58" s="3"/>
      <c r="AL58" s="214"/>
    </row>
    <row r="59" spans="1:38" s="160" customFormat="1" ht="14.25">
      <c r="A59" s="304" t="s">
        <v>462</v>
      </c>
      <c r="B59" s="304"/>
      <c r="C59" s="304"/>
      <c r="D59" s="304"/>
      <c r="E59" s="187"/>
      <c r="F59" s="223">
        <f>F54+F58</f>
        <v>22</v>
      </c>
      <c r="G59" s="223">
        <f>G54+G58</f>
        <v>336</v>
      </c>
      <c r="H59" s="223">
        <f>H54+H58</f>
        <v>302</v>
      </c>
      <c r="I59" s="223">
        <f>I54+I58</f>
        <v>34</v>
      </c>
      <c r="J59" s="223">
        <f>J54+J58</f>
        <v>0</v>
      </c>
      <c r="K59" s="223"/>
      <c r="L59" s="189"/>
      <c r="M59" s="189"/>
      <c r="N59" s="189"/>
      <c r="O59" s="189"/>
      <c r="P59" s="189"/>
      <c r="Q59" s="189"/>
      <c r="R59" s="189"/>
      <c r="S59" s="189"/>
      <c r="T59" s="189"/>
      <c r="U59" s="223">
        <v>328</v>
      </c>
      <c r="V59" s="189"/>
      <c r="W59" s="240"/>
      <c r="X59" s="301"/>
      <c r="Y59" s="240"/>
      <c r="AA59" s="224" t="s">
        <v>670</v>
      </c>
      <c r="AB59" s="160">
        <f>SUM(AB46:AB58)</f>
        <v>1</v>
      </c>
      <c r="AC59" s="160">
        <f aca="true" t="shared" si="27" ref="AC59:AI59">SUM(AC46:AC58)</f>
        <v>34</v>
      </c>
      <c r="AD59" s="160">
        <f t="shared" si="27"/>
        <v>0</v>
      </c>
      <c r="AE59" s="160">
        <f t="shared" si="27"/>
        <v>35</v>
      </c>
      <c r="AF59" s="160">
        <f t="shared" si="27"/>
        <v>2.125</v>
      </c>
      <c r="AG59" s="160">
        <f t="shared" si="27"/>
        <v>1</v>
      </c>
      <c r="AH59" s="160">
        <f t="shared" si="27"/>
        <v>3.125</v>
      </c>
      <c r="AI59" s="160">
        <f t="shared" si="27"/>
        <v>302</v>
      </c>
      <c r="AJ59" s="166">
        <f>F59</f>
        <v>22</v>
      </c>
      <c r="AK59" s="166">
        <f>IF(B59=0,AK58,B59)</f>
        <v>0</v>
      </c>
      <c r="AL59" s="223" t="e">
        <f>AL54+AL58</f>
        <v>#NAME?</v>
      </c>
    </row>
    <row r="60" spans="1:38" ht="14.25" customHeight="1">
      <c r="A60" s="305" t="s">
        <v>671</v>
      </c>
      <c r="B60" s="305" t="s">
        <v>617</v>
      </c>
      <c r="C60" s="211" t="s">
        <v>433</v>
      </c>
      <c r="D60" s="254" t="s">
        <v>677</v>
      </c>
      <c r="E60" s="212" t="s">
        <v>666</v>
      </c>
      <c r="F60" s="215">
        <v>3</v>
      </c>
      <c r="G60" s="215">
        <v>48</v>
      </c>
      <c r="H60" s="215">
        <v>48</v>
      </c>
      <c r="I60" s="215">
        <v>0</v>
      </c>
      <c r="J60" s="215">
        <v>0</v>
      </c>
      <c r="K60" s="215">
        <v>0</v>
      </c>
      <c r="L60" s="215">
        <v>0</v>
      </c>
      <c r="M60" s="215">
        <v>0</v>
      </c>
      <c r="N60" s="215">
        <v>0</v>
      </c>
      <c r="O60" s="215">
        <v>0</v>
      </c>
      <c r="P60" s="215">
        <v>3</v>
      </c>
      <c r="Q60" s="215">
        <v>0</v>
      </c>
      <c r="R60" s="214"/>
      <c r="S60" s="214"/>
      <c r="T60" s="211" t="s">
        <v>431</v>
      </c>
      <c r="U60" s="192">
        <v>48</v>
      </c>
      <c r="V60" s="214"/>
      <c r="W60" s="239"/>
      <c r="X60" s="301"/>
      <c r="Y60" s="239"/>
      <c r="AB60" s="3">
        <f>IF(ISERROR(FIND("SJ",E60,1)),0,F60)</f>
        <v>0</v>
      </c>
      <c r="AC60" s="3">
        <f>I60+J60+K60</f>
        <v>0</v>
      </c>
      <c r="AD60" s="3"/>
      <c r="AE60" s="3">
        <f>SUM(AB60:AD60)</f>
        <v>0</v>
      </c>
      <c r="AF60" s="3">
        <f>(I60+J60)/16+K60/32</f>
        <v>0</v>
      </c>
      <c r="AG60" s="3">
        <f>AB60</f>
        <v>0</v>
      </c>
      <c r="AH60" s="3">
        <f>SUM(AF60:AG60)</f>
        <v>0</v>
      </c>
      <c r="AI60" s="3">
        <f>H60</f>
        <v>48</v>
      </c>
      <c r="AJ60" s="3"/>
      <c r="AK60" s="3" t="str">
        <f>IF(B60=0,AK59,B60)</f>
        <v>必修课</v>
      </c>
      <c r="AL60" s="192" t="e">
        <f>[1]!Tag2Value(T60,'[2]Sheet1'!$A$1:$G$207,1,7,1)</f>
        <v>#NAME?</v>
      </c>
    </row>
    <row r="61" spans="1:38" ht="14.25">
      <c r="A61" s="305"/>
      <c r="B61" s="305"/>
      <c r="C61" s="211" t="s">
        <v>432</v>
      </c>
      <c r="D61" s="254" t="s">
        <v>678</v>
      </c>
      <c r="E61" s="212" t="s">
        <v>666</v>
      </c>
      <c r="F61" s="215">
        <v>4.5</v>
      </c>
      <c r="G61" s="215">
        <v>72</v>
      </c>
      <c r="H61" s="215">
        <v>72</v>
      </c>
      <c r="I61" s="215">
        <v>0</v>
      </c>
      <c r="J61" s="215">
        <v>0</v>
      </c>
      <c r="K61" s="215">
        <v>0</v>
      </c>
      <c r="L61" s="215">
        <v>0</v>
      </c>
      <c r="M61" s="215">
        <v>0</v>
      </c>
      <c r="N61" s="215">
        <v>0</v>
      </c>
      <c r="O61" s="215">
        <v>5</v>
      </c>
      <c r="P61" s="215">
        <v>0</v>
      </c>
      <c r="Q61" s="215">
        <v>0</v>
      </c>
      <c r="R61" s="214"/>
      <c r="S61" s="214"/>
      <c r="T61" s="211" t="s">
        <v>431</v>
      </c>
      <c r="U61" s="192">
        <v>72</v>
      </c>
      <c r="V61" s="214"/>
      <c r="W61" s="239"/>
      <c r="X61" s="301"/>
      <c r="Y61" s="239"/>
      <c r="AB61" s="3">
        <f>IF(ISERROR(FIND("SJ",E61,1)),0,F61)</f>
        <v>0</v>
      </c>
      <c r="AC61" s="3">
        <f>I61+J61+K61</f>
        <v>0</v>
      </c>
      <c r="AD61" s="3"/>
      <c r="AE61" s="3">
        <f>SUM(AB61:AD61)</f>
        <v>0</v>
      </c>
      <c r="AF61" s="3">
        <f>(I61+J61)/16+K61/32</f>
        <v>0</v>
      </c>
      <c r="AG61" s="3">
        <f>AB61</f>
        <v>0</v>
      </c>
      <c r="AH61" s="3">
        <f>SUM(AF61:AG61)</f>
        <v>0</v>
      </c>
      <c r="AI61" s="3">
        <f>H61</f>
        <v>72</v>
      </c>
      <c r="AJ61" s="3"/>
      <c r="AK61" s="3" t="str">
        <f>IF(B61=0,AK60,B61)</f>
        <v>必修课</v>
      </c>
      <c r="AL61" s="192" t="e">
        <f>[1]!Tag2Value(T61,'[2]Sheet1'!$A$1:$G$207,1,7,1)</f>
        <v>#NAME?</v>
      </c>
    </row>
    <row r="62" spans="1:38" ht="14.25">
      <c r="A62" s="305"/>
      <c r="B62" s="305"/>
      <c r="C62" s="211" t="s">
        <v>632</v>
      </c>
      <c r="D62" s="254" t="s">
        <v>679</v>
      </c>
      <c r="E62" s="212" t="s">
        <v>666</v>
      </c>
      <c r="F62" s="215">
        <v>4.5</v>
      </c>
      <c r="G62" s="215">
        <v>72</v>
      </c>
      <c r="H62" s="215">
        <v>72</v>
      </c>
      <c r="I62" s="215">
        <v>0</v>
      </c>
      <c r="J62" s="215">
        <v>0</v>
      </c>
      <c r="K62" s="215">
        <v>0</v>
      </c>
      <c r="L62" s="215">
        <v>0</v>
      </c>
      <c r="M62" s="215">
        <v>0</v>
      </c>
      <c r="N62" s="215">
        <v>0</v>
      </c>
      <c r="O62" s="215">
        <v>5</v>
      </c>
      <c r="P62" s="215">
        <v>0</v>
      </c>
      <c r="Q62" s="215">
        <v>0</v>
      </c>
      <c r="R62" s="214"/>
      <c r="S62" s="214"/>
      <c r="T62" s="211" t="s">
        <v>431</v>
      </c>
      <c r="U62" s="192">
        <v>72</v>
      </c>
      <c r="V62" s="214"/>
      <c r="W62" s="239"/>
      <c r="X62" s="301"/>
      <c r="Y62" s="239"/>
      <c r="AB62" s="3">
        <f>IF(ISERROR(FIND("SJ",E62,1)),0,F62)</f>
        <v>0</v>
      </c>
      <c r="AC62" s="3">
        <f>I62+J62+K62</f>
        <v>0</v>
      </c>
      <c r="AD62" s="3"/>
      <c r="AE62" s="3">
        <f>SUM(AB62:AD62)</f>
        <v>0</v>
      </c>
      <c r="AF62" s="3">
        <f>(I62+J62)/16+K62/32</f>
        <v>0</v>
      </c>
      <c r="AG62" s="3">
        <f>AB62</f>
        <v>0</v>
      </c>
      <c r="AH62" s="3">
        <f>SUM(AF62:AG62)</f>
        <v>0</v>
      </c>
      <c r="AI62" s="3">
        <f>H62</f>
        <v>72</v>
      </c>
      <c r="AJ62" s="3"/>
      <c r="AK62" s="3" t="str">
        <f>IF(B62=0,AK61,B62)</f>
        <v>必修课</v>
      </c>
      <c r="AL62" s="192" t="e">
        <f>[1]!Tag2Value(T62,'[2]Sheet1'!$A$1:$G$207,1,7,1)</f>
        <v>#NAME?</v>
      </c>
    </row>
    <row r="63" spans="1:38" ht="14.25">
      <c r="A63" s="305"/>
      <c r="B63" s="305"/>
      <c r="C63" s="211" t="s">
        <v>633</v>
      </c>
      <c r="D63" s="254" t="s">
        <v>634</v>
      </c>
      <c r="E63" s="212" t="s">
        <v>665</v>
      </c>
      <c r="F63" s="215">
        <v>10</v>
      </c>
      <c r="G63" s="215">
        <v>0</v>
      </c>
      <c r="H63" s="215">
        <v>0</v>
      </c>
      <c r="I63" s="215">
        <v>0</v>
      </c>
      <c r="J63" s="215">
        <v>0</v>
      </c>
      <c r="K63" s="215">
        <v>0</v>
      </c>
      <c r="L63" s="215">
        <v>0</v>
      </c>
      <c r="M63" s="215">
        <v>0</v>
      </c>
      <c r="N63" s="215">
        <v>0</v>
      </c>
      <c r="O63" s="215">
        <v>0</v>
      </c>
      <c r="P63" s="215">
        <v>0</v>
      </c>
      <c r="Q63" s="215">
        <v>0</v>
      </c>
      <c r="R63" s="211" t="s">
        <v>635</v>
      </c>
      <c r="S63" s="214"/>
      <c r="T63" s="211" t="s">
        <v>430</v>
      </c>
      <c r="U63" s="192">
        <v>80</v>
      </c>
      <c r="V63" s="214"/>
      <c r="W63" s="239"/>
      <c r="X63" s="301"/>
      <c r="Y63" s="239">
        <v>1</v>
      </c>
      <c r="AB63" s="3">
        <f>IF(ISERROR(FIND("SJ",E63,1)),0,F63)</f>
        <v>10</v>
      </c>
      <c r="AC63" s="3">
        <f>I63+J63+K63</f>
        <v>0</v>
      </c>
      <c r="AD63" s="3"/>
      <c r="AE63" s="3">
        <f>SUM(AB63:AD63)</f>
        <v>10</v>
      </c>
      <c r="AF63" s="3">
        <f>(I63+J63)/16+K63/32</f>
        <v>0</v>
      </c>
      <c r="AG63" s="3">
        <f>AB63</f>
        <v>10</v>
      </c>
      <c r="AH63" s="3">
        <f>SUM(AF63:AG63)</f>
        <v>10</v>
      </c>
      <c r="AI63" s="3">
        <f>H63</f>
        <v>0</v>
      </c>
      <c r="AJ63" s="3"/>
      <c r="AK63" s="3" t="str">
        <f>IF(B63=0,AK62,B63)</f>
        <v>必修课</v>
      </c>
      <c r="AL63" s="192" t="e">
        <f>[1]!Tag2Value(T63,'[2]Sheet1'!$A$1:$G$207,1,7,1)</f>
        <v>#NAME?</v>
      </c>
    </row>
    <row r="64" spans="1:38" ht="14.25">
      <c r="A64" s="305"/>
      <c r="B64" s="305" t="s">
        <v>622</v>
      </c>
      <c r="C64" s="305"/>
      <c r="D64" s="305"/>
      <c r="E64" s="186"/>
      <c r="F64" s="216">
        <f>SUM(F60:F63)</f>
        <v>22</v>
      </c>
      <c r="G64" s="216">
        <f>SUM(G60:G63)</f>
        <v>192</v>
      </c>
      <c r="H64" s="216">
        <f>SUM(H60:H63)</f>
        <v>192</v>
      </c>
      <c r="I64" s="216">
        <f>SUM(I60:I63)</f>
        <v>0</v>
      </c>
      <c r="J64" s="216">
        <f>SUM(J60:J63)</f>
        <v>0</v>
      </c>
      <c r="K64" s="216"/>
      <c r="L64" s="214"/>
      <c r="M64" s="214"/>
      <c r="N64" s="214"/>
      <c r="O64" s="214"/>
      <c r="P64" s="214"/>
      <c r="Q64" s="214"/>
      <c r="R64" s="214"/>
      <c r="S64" s="214"/>
      <c r="T64" s="214"/>
      <c r="U64" s="216">
        <v>272</v>
      </c>
      <c r="V64" s="214"/>
      <c r="W64" s="239"/>
      <c r="X64" s="301"/>
      <c r="Y64" s="239"/>
      <c r="AL64" s="216" t="e">
        <f>SUM(AL60:AL63)</f>
        <v>#NAME?</v>
      </c>
    </row>
    <row r="65" spans="1:38" ht="14.25">
      <c r="A65" s="305"/>
      <c r="B65" s="305" t="s">
        <v>623</v>
      </c>
      <c r="C65" s="211" t="s">
        <v>653</v>
      </c>
      <c r="D65" s="254" t="s">
        <v>426</v>
      </c>
      <c r="E65" s="212" t="s">
        <v>666</v>
      </c>
      <c r="F65" s="215">
        <v>1.5</v>
      </c>
      <c r="G65" s="215">
        <v>24</v>
      </c>
      <c r="H65" s="215">
        <v>24</v>
      </c>
      <c r="I65" s="215">
        <v>0</v>
      </c>
      <c r="J65" s="215">
        <v>0</v>
      </c>
      <c r="K65" s="215">
        <v>0</v>
      </c>
      <c r="L65" s="215">
        <v>0</v>
      </c>
      <c r="M65" s="215">
        <v>0</v>
      </c>
      <c r="N65" s="215">
        <v>0</v>
      </c>
      <c r="O65" s="215">
        <v>0</v>
      </c>
      <c r="P65" s="215">
        <v>2</v>
      </c>
      <c r="Q65" s="215">
        <v>0</v>
      </c>
      <c r="R65" s="215">
        <v>0</v>
      </c>
      <c r="S65" s="215">
        <v>0</v>
      </c>
      <c r="T65" s="211" t="s">
        <v>430</v>
      </c>
      <c r="U65" s="192"/>
      <c r="V65" s="214"/>
      <c r="W65" s="239"/>
      <c r="X65" s="301"/>
      <c r="Y65" s="239"/>
      <c r="AL65" s="211"/>
    </row>
    <row r="66" spans="1:38" ht="14.25">
      <c r="A66" s="305"/>
      <c r="B66" s="305"/>
      <c r="C66" s="211"/>
      <c r="D66" s="254"/>
      <c r="E66" s="212"/>
      <c r="F66" s="215"/>
      <c r="G66" s="215"/>
      <c r="H66" s="215"/>
      <c r="I66" s="215"/>
      <c r="J66" s="215"/>
      <c r="K66" s="215"/>
      <c r="L66" s="215"/>
      <c r="M66" s="215"/>
      <c r="N66" s="215"/>
      <c r="O66" s="215"/>
      <c r="P66" s="215"/>
      <c r="Q66" s="215"/>
      <c r="R66" s="215"/>
      <c r="S66" s="215"/>
      <c r="T66" s="211"/>
      <c r="U66" s="211"/>
      <c r="V66" s="214"/>
      <c r="W66" s="239"/>
      <c r="X66" s="301"/>
      <c r="Y66" s="239"/>
      <c r="AL66" s="211"/>
    </row>
    <row r="67" spans="1:38" ht="14.25">
      <c r="A67" s="305"/>
      <c r="B67" s="305"/>
      <c r="C67" s="211"/>
      <c r="D67" s="254"/>
      <c r="E67" s="212"/>
      <c r="F67" s="215"/>
      <c r="G67" s="215"/>
      <c r="H67" s="215"/>
      <c r="I67" s="215"/>
      <c r="J67" s="215"/>
      <c r="K67" s="215"/>
      <c r="L67" s="215"/>
      <c r="M67" s="215"/>
      <c r="N67" s="215"/>
      <c r="O67" s="215"/>
      <c r="P67" s="215"/>
      <c r="Q67" s="215"/>
      <c r="R67" s="214"/>
      <c r="S67" s="214"/>
      <c r="T67" s="211"/>
      <c r="U67" s="211"/>
      <c r="V67" s="214"/>
      <c r="W67" s="239"/>
      <c r="X67" s="301"/>
      <c r="Y67" s="239"/>
      <c r="AL67" s="211"/>
    </row>
    <row r="68" spans="1:38" ht="14.25">
      <c r="A68" s="305"/>
      <c r="B68" s="305" t="s">
        <v>624</v>
      </c>
      <c r="C68" s="305"/>
      <c r="D68" s="305"/>
      <c r="E68" s="186"/>
      <c r="F68" s="205">
        <v>0</v>
      </c>
      <c r="G68" s="205">
        <f>F68*16</f>
        <v>0</v>
      </c>
      <c r="H68" s="205">
        <f>G68</f>
        <v>0</v>
      </c>
      <c r="I68" s="213">
        <v>0</v>
      </c>
      <c r="J68" s="213">
        <v>0</v>
      </c>
      <c r="K68" s="213"/>
      <c r="L68" s="214"/>
      <c r="M68" s="214"/>
      <c r="N68" s="214"/>
      <c r="O68" s="214"/>
      <c r="P68" s="214"/>
      <c r="Q68" s="214"/>
      <c r="R68" s="214"/>
      <c r="S68" s="214"/>
      <c r="T68" s="214"/>
      <c r="U68" s="214"/>
      <c r="V68" s="214"/>
      <c r="W68" s="239"/>
      <c r="X68" s="301"/>
      <c r="Y68" s="239"/>
      <c r="AB68" s="3">
        <f>IF(ISERROR(FIND("SJ",E68,1)),0,F68)</f>
        <v>0</v>
      </c>
      <c r="AC68" s="3">
        <f>I68+J68+K68</f>
        <v>0</v>
      </c>
      <c r="AD68" s="3"/>
      <c r="AE68" s="3">
        <f>SUM(AB68:AD68)</f>
        <v>0</v>
      </c>
      <c r="AF68" s="3">
        <f>(I68+J68)/16+K68/32</f>
        <v>0</v>
      </c>
      <c r="AG68" s="3">
        <f>AB68</f>
        <v>0</v>
      </c>
      <c r="AH68" s="3">
        <f>SUM(AF68:AG68)</f>
        <v>0</v>
      </c>
      <c r="AI68" s="3">
        <f>H68</f>
        <v>0</v>
      </c>
      <c r="AJ68" s="3"/>
      <c r="AK68" s="3" t="str">
        <f>IF(B68=0,AK67,B68)</f>
        <v>任选小计学分</v>
      </c>
      <c r="AL68" s="214"/>
    </row>
    <row r="69" spans="1:38" s="160" customFormat="1" ht="14.25">
      <c r="A69" s="306" t="s">
        <v>668</v>
      </c>
      <c r="B69" s="306"/>
      <c r="C69" s="306"/>
      <c r="D69" s="307"/>
      <c r="E69" s="187"/>
      <c r="F69" s="223">
        <f>F64+F68</f>
        <v>22</v>
      </c>
      <c r="G69" s="223">
        <f>G64+G68</f>
        <v>192</v>
      </c>
      <c r="H69" s="223">
        <f>H64+H68</f>
        <v>192</v>
      </c>
      <c r="I69" s="223">
        <f>I64+I68</f>
        <v>0</v>
      </c>
      <c r="J69" s="223">
        <f>J64+J68</f>
        <v>0</v>
      </c>
      <c r="K69" s="223"/>
      <c r="L69" s="189"/>
      <c r="M69" s="189"/>
      <c r="N69" s="189"/>
      <c r="O69" s="189"/>
      <c r="P69" s="189"/>
      <c r="Q69" s="189"/>
      <c r="R69" s="189"/>
      <c r="S69" s="189"/>
      <c r="T69" s="189"/>
      <c r="U69" s="223">
        <v>272</v>
      </c>
      <c r="V69" s="189"/>
      <c r="W69" s="240"/>
      <c r="X69" s="301"/>
      <c r="Y69" s="240"/>
      <c r="AA69" s="224" t="s">
        <v>671</v>
      </c>
      <c r="AB69" s="160">
        <f>SUM(AB60:AB68)</f>
        <v>10</v>
      </c>
      <c r="AC69" s="160">
        <f aca="true" t="shared" si="28" ref="AC69:AI69">SUM(AC60:AC68)</f>
        <v>0</v>
      </c>
      <c r="AD69" s="160">
        <f t="shared" si="28"/>
        <v>0</v>
      </c>
      <c r="AE69" s="160">
        <f t="shared" si="28"/>
        <v>10</v>
      </c>
      <c r="AF69" s="160">
        <f t="shared" si="28"/>
        <v>0</v>
      </c>
      <c r="AG69" s="160">
        <f t="shared" si="28"/>
        <v>10</v>
      </c>
      <c r="AH69" s="160">
        <f t="shared" si="28"/>
        <v>10</v>
      </c>
      <c r="AI69" s="160">
        <f t="shared" si="28"/>
        <v>192</v>
      </c>
      <c r="AJ69" s="166">
        <f>F69</f>
        <v>22</v>
      </c>
      <c r="AL69" s="223" t="e">
        <f>AL64+AL68</f>
        <v>#NAME?</v>
      </c>
    </row>
    <row r="70" spans="1:38" ht="14.25">
      <c r="A70" s="305" t="s">
        <v>672</v>
      </c>
      <c r="B70" s="305" t="s">
        <v>617</v>
      </c>
      <c r="C70" s="211" t="s">
        <v>636</v>
      </c>
      <c r="D70" s="254" t="s">
        <v>680</v>
      </c>
      <c r="E70" s="212" t="s">
        <v>667</v>
      </c>
      <c r="F70" s="213">
        <v>2.5</v>
      </c>
      <c r="G70" s="213">
        <v>40</v>
      </c>
      <c r="H70" s="213">
        <v>36</v>
      </c>
      <c r="I70" s="213">
        <v>4</v>
      </c>
      <c r="J70" s="213">
        <v>0</v>
      </c>
      <c r="K70" s="213"/>
      <c r="L70" s="214"/>
      <c r="M70" s="214"/>
      <c r="N70" s="214"/>
      <c r="O70" s="214"/>
      <c r="P70" s="211" t="s">
        <v>620</v>
      </c>
      <c r="Q70" s="214"/>
      <c r="R70" s="214"/>
      <c r="S70" s="214"/>
      <c r="T70" s="211" t="s">
        <v>431</v>
      </c>
      <c r="U70" s="192">
        <v>40</v>
      </c>
      <c r="V70" s="214"/>
      <c r="W70" s="239"/>
      <c r="X70" s="301"/>
      <c r="Y70" s="239"/>
      <c r="AB70" s="3">
        <f>IF(ISERROR(FIND("SJ",E70,1)),0,F70)</f>
        <v>0</v>
      </c>
      <c r="AC70" s="3">
        <f>I70+J70+K70</f>
        <v>4</v>
      </c>
      <c r="AD70" s="3"/>
      <c r="AE70" s="3">
        <f>SUM(AB70:AD70)</f>
        <v>4</v>
      </c>
      <c r="AF70" s="3">
        <f>(I70+J70)/16+K70/32</f>
        <v>0.25</v>
      </c>
      <c r="AG70" s="3">
        <f>AB70</f>
        <v>0</v>
      </c>
      <c r="AH70" s="3">
        <f>SUM(AF70:AG70)</f>
        <v>0.25</v>
      </c>
      <c r="AI70" s="3">
        <f>H70</f>
        <v>36</v>
      </c>
      <c r="AJ70" s="3"/>
      <c r="AK70" s="3" t="str">
        <f>IF(B70=0,AK69,B70)</f>
        <v>必修课</v>
      </c>
      <c r="AL70" s="192" t="e">
        <f>[1]!Tag2Value(T70,'[2]Sheet1'!$A$1:$G$207,1,7,1)</f>
        <v>#NAME?</v>
      </c>
    </row>
    <row r="71" spans="1:38" ht="14.25">
      <c r="A71" s="305"/>
      <c r="B71" s="305"/>
      <c r="C71" s="211" t="s">
        <v>435</v>
      </c>
      <c r="D71" s="254" t="s">
        <v>681</v>
      </c>
      <c r="E71" s="212" t="s">
        <v>667</v>
      </c>
      <c r="F71" s="213">
        <v>4</v>
      </c>
      <c r="G71" s="213">
        <v>64</v>
      </c>
      <c r="H71" s="213">
        <v>58</v>
      </c>
      <c r="I71" s="213">
        <v>6</v>
      </c>
      <c r="J71" s="213">
        <v>0</v>
      </c>
      <c r="K71" s="213"/>
      <c r="L71" s="214"/>
      <c r="M71" s="214"/>
      <c r="N71" s="214"/>
      <c r="O71" s="214"/>
      <c r="P71" s="211" t="s">
        <v>618</v>
      </c>
      <c r="Q71" s="214"/>
      <c r="R71" s="214"/>
      <c r="S71" s="214"/>
      <c r="T71" s="211" t="s">
        <v>431</v>
      </c>
      <c r="U71" s="192">
        <v>32</v>
      </c>
      <c r="V71" s="214"/>
      <c r="W71" s="239"/>
      <c r="X71" s="301"/>
      <c r="Y71" s="239"/>
      <c r="AB71" s="3">
        <f>IF(ISERROR(FIND("SJ",E71,1)),0,F71)</f>
        <v>0</v>
      </c>
      <c r="AC71" s="3">
        <f>I71+J71+K71</f>
        <v>6</v>
      </c>
      <c r="AD71" s="3"/>
      <c r="AE71" s="3">
        <f>SUM(AB71:AD71)</f>
        <v>6</v>
      </c>
      <c r="AF71" s="3">
        <f>(I71+J71)/16+K71/32</f>
        <v>0.375</v>
      </c>
      <c r="AG71" s="3">
        <f>AB71</f>
        <v>0</v>
      </c>
      <c r="AH71" s="3">
        <f>SUM(AF71:AG71)</f>
        <v>0.375</v>
      </c>
      <c r="AI71" s="3">
        <f>H71</f>
        <v>58</v>
      </c>
      <c r="AJ71" s="3"/>
      <c r="AK71" s="3" t="str">
        <f>IF(B71=0,AK70,B71)</f>
        <v>必修课</v>
      </c>
      <c r="AL71" s="192" t="e">
        <f>[1]!Tag2Value(T71,'[2]Sheet1'!$A$1:$G$207,1,7,1)</f>
        <v>#NAME?</v>
      </c>
    </row>
    <row r="72" spans="1:38" ht="14.25">
      <c r="A72" s="305"/>
      <c r="B72" s="305"/>
      <c r="C72" s="211" t="s">
        <v>637</v>
      </c>
      <c r="D72" s="254" t="s">
        <v>638</v>
      </c>
      <c r="E72" s="212" t="s">
        <v>665</v>
      </c>
      <c r="F72" s="213">
        <v>1</v>
      </c>
      <c r="G72" s="213">
        <v>0</v>
      </c>
      <c r="H72" s="213">
        <v>0</v>
      </c>
      <c r="I72" s="213">
        <v>0</v>
      </c>
      <c r="J72" s="213">
        <v>0</v>
      </c>
      <c r="K72" s="213"/>
      <c r="L72" s="214"/>
      <c r="M72" s="214"/>
      <c r="N72" s="214"/>
      <c r="O72" s="214"/>
      <c r="P72" s="214"/>
      <c r="Q72" s="211" t="s">
        <v>625</v>
      </c>
      <c r="R72" s="214"/>
      <c r="S72" s="214"/>
      <c r="T72" s="211" t="s">
        <v>430</v>
      </c>
      <c r="U72" s="192">
        <v>0</v>
      </c>
      <c r="V72" s="214"/>
      <c r="W72" s="239"/>
      <c r="X72" s="301"/>
      <c r="Y72" s="239"/>
      <c r="AB72" s="3">
        <f>IF(ISERROR(FIND("SJ",E72,1)),0,F72)</f>
        <v>1</v>
      </c>
      <c r="AC72" s="3">
        <f>I72+J72+K72</f>
        <v>0</v>
      </c>
      <c r="AD72" s="3"/>
      <c r="AE72" s="3">
        <f>SUM(AB72:AD72)</f>
        <v>1</v>
      </c>
      <c r="AF72" s="3">
        <f>(I72+J72)/16+K72/32</f>
        <v>0</v>
      </c>
      <c r="AG72" s="3">
        <f>AB72</f>
        <v>1</v>
      </c>
      <c r="AH72" s="3">
        <f>SUM(AF72:AG72)</f>
        <v>1</v>
      </c>
      <c r="AI72" s="3">
        <f>H72</f>
        <v>0</v>
      </c>
      <c r="AJ72" s="3"/>
      <c r="AK72" s="3" t="str">
        <f>IF(B72=0,AK71,B72)</f>
        <v>必修课</v>
      </c>
      <c r="AL72" s="192" t="e">
        <f>[1]!Tag2Value(T72,'[2]Sheet1'!$A$1:$G$207,1,7,1)</f>
        <v>#NAME?</v>
      </c>
    </row>
    <row r="73" spans="1:38" ht="14.25">
      <c r="A73" s="305"/>
      <c r="B73" s="305"/>
      <c r="C73" s="211" t="s">
        <v>437</v>
      </c>
      <c r="D73" s="254" t="s">
        <v>414</v>
      </c>
      <c r="E73" s="212" t="s">
        <v>665</v>
      </c>
      <c r="F73" s="213">
        <v>1</v>
      </c>
      <c r="G73" s="213">
        <v>0</v>
      </c>
      <c r="H73" s="213">
        <v>0</v>
      </c>
      <c r="I73" s="213">
        <v>0</v>
      </c>
      <c r="J73" s="213">
        <v>0</v>
      </c>
      <c r="K73" s="213"/>
      <c r="L73" s="214"/>
      <c r="M73" s="214"/>
      <c r="N73" s="214"/>
      <c r="O73" s="214"/>
      <c r="P73" s="211" t="s">
        <v>625</v>
      </c>
      <c r="Q73" s="214"/>
      <c r="R73" s="214"/>
      <c r="S73" s="214"/>
      <c r="T73" s="211" t="s">
        <v>430</v>
      </c>
      <c r="U73" s="192">
        <v>8</v>
      </c>
      <c r="V73" s="214"/>
      <c r="W73" s="239"/>
      <c r="X73" s="301"/>
      <c r="Y73" s="239"/>
      <c r="AB73" s="3">
        <f>IF(ISERROR(FIND("SJ",E73,1)),0,F73)</f>
        <v>1</v>
      </c>
      <c r="AC73" s="3">
        <f>I73+J73+K73</f>
        <v>0</v>
      </c>
      <c r="AD73" s="3"/>
      <c r="AE73" s="3">
        <f>SUM(AB73:AD73)</f>
        <v>1</v>
      </c>
      <c r="AF73" s="3">
        <f>(I73+J73)/16+K73/32</f>
        <v>0</v>
      </c>
      <c r="AG73" s="3">
        <f>AB73</f>
        <v>1</v>
      </c>
      <c r="AH73" s="3">
        <f>SUM(AF73:AG73)</f>
        <v>1</v>
      </c>
      <c r="AI73" s="3">
        <f>H73</f>
        <v>0</v>
      </c>
      <c r="AJ73" s="3"/>
      <c r="AK73" s="3" t="str">
        <f>IF(B73=0,AK72,B73)</f>
        <v>必修课</v>
      </c>
      <c r="AL73" s="192" t="e">
        <f>[1]!Tag2Value(T73,'[2]Sheet1'!$A$1:$G$207,1,7,1)</f>
        <v>#NAME?</v>
      </c>
    </row>
    <row r="74" spans="1:38" ht="14.25">
      <c r="A74" s="305"/>
      <c r="B74" s="305" t="s">
        <v>622</v>
      </c>
      <c r="C74" s="305"/>
      <c r="D74" s="305"/>
      <c r="E74" s="186"/>
      <c r="F74" s="213">
        <f>SUM(F70:F73)</f>
        <v>8.5</v>
      </c>
      <c r="G74" s="213">
        <f>SUM(G70:G73)</f>
        <v>104</v>
      </c>
      <c r="H74" s="213">
        <f>SUM(H70:H73)</f>
        <v>94</v>
      </c>
      <c r="I74" s="213">
        <f>SUM(I70:I73)</f>
        <v>10</v>
      </c>
      <c r="J74" s="213">
        <f>SUM(J70:J73)</f>
        <v>0</v>
      </c>
      <c r="K74" s="213"/>
      <c r="L74" s="214"/>
      <c r="M74" s="214"/>
      <c r="N74" s="214"/>
      <c r="O74" s="214"/>
      <c r="P74" s="214"/>
      <c r="Q74" s="214"/>
      <c r="R74" s="214"/>
      <c r="S74" s="214"/>
      <c r="T74" s="214"/>
      <c r="U74" s="213">
        <v>80</v>
      </c>
      <c r="V74" s="214"/>
      <c r="W74" s="239"/>
      <c r="X74" s="301"/>
      <c r="Y74" s="239"/>
      <c r="AL74" s="213" t="e">
        <f>SUM(AL70:AL73)</f>
        <v>#NAME?</v>
      </c>
    </row>
    <row r="75" spans="1:38" ht="14.25">
      <c r="A75" s="305"/>
      <c r="B75" s="305" t="s">
        <v>623</v>
      </c>
      <c r="C75" s="211" t="s">
        <v>434</v>
      </c>
      <c r="D75" s="254" t="s">
        <v>410</v>
      </c>
      <c r="E75" s="212" t="s">
        <v>666</v>
      </c>
      <c r="F75" s="213">
        <v>2</v>
      </c>
      <c r="G75" s="213">
        <v>32</v>
      </c>
      <c r="H75" s="213">
        <v>32</v>
      </c>
      <c r="I75" s="213">
        <v>0</v>
      </c>
      <c r="J75" s="213">
        <v>0</v>
      </c>
      <c r="K75" s="213"/>
      <c r="L75" s="214"/>
      <c r="M75" s="214"/>
      <c r="N75" s="214"/>
      <c r="O75" s="214"/>
      <c r="P75" s="214"/>
      <c r="Q75" s="211" t="s">
        <v>620</v>
      </c>
      <c r="R75" s="214"/>
      <c r="S75" s="214"/>
      <c r="T75" s="211" t="s">
        <v>430</v>
      </c>
      <c r="U75" s="192">
        <v>16</v>
      </c>
      <c r="V75" s="214"/>
      <c r="W75" s="239"/>
      <c r="X75" s="301"/>
      <c r="Y75" s="239"/>
      <c r="AL75" s="192" t="e">
        <f>[1]!Tag2Value(T75,'[2]Sheet1'!$A$1:$G$207,1,7,1)</f>
        <v>#NAME?</v>
      </c>
    </row>
    <row r="76" spans="1:38" ht="14.25">
      <c r="A76" s="305"/>
      <c r="B76" s="305"/>
      <c r="C76" s="211"/>
      <c r="D76" s="254"/>
      <c r="E76" s="212"/>
      <c r="F76" s="213"/>
      <c r="G76" s="213"/>
      <c r="H76" s="213"/>
      <c r="I76" s="213"/>
      <c r="J76" s="213"/>
      <c r="K76" s="213"/>
      <c r="L76" s="214"/>
      <c r="M76" s="214"/>
      <c r="N76" s="214"/>
      <c r="O76" s="214"/>
      <c r="P76" s="214"/>
      <c r="Q76" s="211"/>
      <c r="R76" s="214"/>
      <c r="S76" s="214"/>
      <c r="T76" s="211"/>
      <c r="U76" s="192">
        <v>0</v>
      </c>
      <c r="V76" s="214"/>
      <c r="W76" s="239"/>
      <c r="X76" s="301"/>
      <c r="Y76" s="239"/>
      <c r="AL76" s="192" t="e">
        <f>[1]!Tag2Value(T76,'[2]Sheet1'!$A$1:$G$207,1,7,1)</f>
        <v>#NAME?</v>
      </c>
    </row>
    <row r="77" spans="1:38" ht="14.25">
      <c r="A77" s="305"/>
      <c r="B77" s="305"/>
      <c r="C77" s="211" t="s">
        <v>436</v>
      </c>
      <c r="D77" s="254" t="s">
        <v>413</v>
      </c>
      <c r="E77" s="212" t="s">
        <v>666</v>
      </c>
      <c r="F77" s="213">
        <v>2</v>
      </c>
      <c r="G77" s="213">
        <v>32</v>
      </c>
      <c r="H77" s="213">
        <v>32</v>
      </c>
      <c r="I77" s="213">
        <v>0</v>
      </c>
      <c r="J77" s="213">
        <v>0</v>
      </c>
      <c r="K77" s="213"/>
      <c r="L77" s="214"/>
      <c r="M77" s="214"/>
      <c r="N77" s="214"/>
      <c r="O77" s="214"/>
      <c r="P77" s="214"/>
      <c r="Q77" s="211" t="s">
        <v>620</v>
      </c>
      <c r="R77" s="214"/>
      <c r="S77" s="214"/>
      <c r="T77" s="211" t="s">
        <v>430</v>
      </c>
      <c r="U77" s="192">
        <v>16</v>
      </c>
      <c r="V77" s="214"/>
      <c r="W77" s="239"/>
      <c r="X77" s="301"/>
      <c r="Y77" s="239"/>
      <c r="AL77" s="192" t="e">
        <f>[1]!Tag2Value(T77,'[2]Sheet1'!$A$1:$G$207,1,7,1)</f>
        <v>#NAME?</v>
      </c>
    </row>
    <row r="78" spans="1:38" ht="14.25">
      <c r="A78" s="305"/>
      <c r="B78" s="305" t="s">
        <v>624</v>
      </c>
      <c r="C78" s="305"/>
      <c r="D78" s="305"/>
      <c r="E78" s="186"/>
      <c r="F78" s="213">
        <v>2</v>
      </c>
      <c r="G78" s="213">
        <f>F78*16</f>
        <v>32</v>
      </c>
      <c r="H78" s="213">
        <f>G78</f>
        <v>32</v>
      </c>
      <c r="I78" s="213">
        <v>0</v>
      </c>
      <c r="J78" s="213">
        <v>0</v>
      </c>
      <c r="K78" s="213"/>
      <c r="L78" s="214"/>
      <c r="M78" s="214"/>
      <c r="N78" s="214"/>
      <c r="O78" s="214"/>
      <c r="P78" s="214"/>
      <c r="Q78" s="214"/>
      <c r="R78" s="214"/>
      <c r="S78" s="214"/>
      <c r="T78" s="214"/>
      <c r="U78" s="214"/>
      <c r="V78" s="214"/>
      <c r="W78" s="239"/>
      <c r="X78" s="301"/>
      <c r="Y78" s="239"/>
      <c r="AB78" s="3">
        <f>IF(ISERROR(FIND("SJ",E78,1)),0,F78)</f>
        <v>0</v>
      </c>
      <c r="AC78" s="3">
        <f>I78+J78+K78</f>
        <v>0</v>
      </c>
      <c r="AD78" s="3"/>
      <c r="AE78" s="3">
        <f>SUM(AB78:AD78)</f>
        <v>0</v>
      </c>
      <c r="AF78" s="3">
        <f>(I78+J78)/16+K78/32</f>
        <v>0</v>
      </c>
      <c r="AG78" s="3">
        <f>AB78</f>
        <v>0</v>
      </c>
      <c r="AH78" s="3">
        <f>SUM(AF78:AG78)</f>
        <v>0</v>
      </c>
      <c r="AI78" s="3">
        <f>H78</f>
        <v>32</v>
      </c>
      <c r="AJ78" s="3"/>
      <c r="AK78" s="3" t="str">
        <f>IF(B78=0,AK77,B78)</f>
        <v>任选小计学分</v>
      </c>
      <c r="AL78" s="214"/>
    </row>
    <row r="79" spans="1:38" s="160" customFormat="1" ht="14.25">
      <c r="A79" s="304" t="s">
        <v>462</v>
      </c>
      <c r="B79" s="304"/>
      <c r="C79" s="304"/>
      <c r="D79" s="304"/>
      <c r="E79" s="187"/>
      <c r="F79" s="223">
        <f>F74+F78</f>
        <v>10.5</v>
      </c>
      <c r="G79" s="223">
        <f>G74+G78</f>
        <v>136</v>
      </c>
      <c r="H79" s="223">
        <f>H74+H78</f>
        <v>126</v>
      </c>
      <c r="I79" s="223">
        <f>I74+I78</f>
        <v>10</v>
      </c>
      <c r="J79" s="223">
        <v>0</v>
      </c>
      <c r="K79" s="223"/>
      <c r="L79" s="189"/>
      <c r="M79" s="189"/>
      <c r="N79" s="189"/>
      <c r="O79" s="189"/>
      <c r="P79" s="189"/>
      <c r="Q79" s="189"/>
      <c r="R79" s="189"/>
      <c r="S79" s="189"/>
      <c r="T79" s="189"/>
      <c r="U79" s="223">
        <v>80</v>
      </c>
      <c r="V79" s="189"/>
      <c r="W79" s="240"/>
      <c r="X79" s="301"/>
      <c r="Y79" s="240"/>
      <c r="AA79" s="224" t="s">
        <v>672</v>
      </c>
      <c r="AB79" s="160">
        <f>SUM(AB70:AB78)</f>
        <v>2</v>
      </c>
      <c r="AC79" s="160">
        <f aca="true" t="shared" si="29" ref="AC79:AI79">SUM(AC70:AC78)</f>
        <v>10</v>
      </c>
      <c r="AD79" s="160">
        <f t="shared" si="29"/>
        <v>0</v>
      </c>
      <c r="AE79" s="160">
        <f t="shared" si="29"/>
        <v>12</v>
      </c>
      <c r="AF79" s="160">
        <f t="shared" si="29"/>
        <v>0.625</v>
      </c>
      <c r="AG79" s="160">
        <f t="shared" si="29"/>
        <v>2</v>
      </c>
      <c r="AH79" s="160">
        <f t="shared" si="29"/>
        <v>2.625</v>
      </c>
      <c r="AI79" s="160">
        <f t="shared" si="29"/>
        <v>126</v>
      </c>
      <c r="AJ79" s="166">
        <f>F79</f>
        <v>10.5</v>
      </c>
      <c r="AL79" s="223" t="e">
        <f>AL74+AL78</f>
        <v>#NAME?</v>
      </c>
    </row>
    <row r="80" spans="1:38" ht="14.25">
      <c r="A80" s="305" t="s">
        <v>673</v>
      </c>
      <c r="B80" s="305" t="s">
        <v>617</v>
      </c>
      <c r="C80" s="211" t="s">
        <v>440</v>
      </c>
      <c r="D80" s="254" t="s">
        <v>417</v>
      </c>
      <c r="E80" s="212" t="s">
        <v>666</v>
      </c>
      <c r="F80" s="213">
        <v>3</v>
      </c>
      <c r="G80" s="213">
        <v>48</v>
      </c>
      <c r="H80" s="213">
        <v>48</v>
      </c>
      <c r="I80" s="213">
        <v>0</v>
      </c>
      <c r="J80" s="213">
        <v>0</v>
      </c>
      <c r="K80" s="213"/>
      <c r="L80" s="214"/>
      <c r="M80" s="214"/>
      <c r="N80" s="214"/>
      <c r="O80" s="214"/>
      <c r="P80" s="214"/>
      <c r="Q80" s="211" t="s">
        <v>618</v>
      </c>
      <c r="R80" s="214"/>
      <c r="S80" s="214"/>
      <c r="T80" s="211" t="s">
        <v>431</v>
      </c>
      <c r="U80" s="192">
        <v>24</v>
      </c>
      <c r="V80" s="214"/>
      <c r="W80" s="239"/>
      <c r="X80" s="301"/>
      <c r="Y80" s="239"/>
      <c r="AB80" s="3">
        <f>IF(ISERROR(FIND("SJ",E80,1)),0,F80)</f>
        <v>0</v>
      </c>
      <c r="AC80" s="3">
        <f>I80+J80+K80</f>
        <v>0</v>
      </c>
      <c r="AD80" s="3"/>
      <c r="AE80" s="3">
        <f>SUM(AB80:AD80)</f>
        <v>0</v>
      </c>
      <c r="AF80" s="3">
        <f>(I80+J80)/16+K80/32</f>
        <v>0</v>
      </c>
      <c r="AG80" s="3">
        <f>AB80</f>
        <v>0</v>
      </c>
      <c r="AH80" s="3">
        <f>SUM(AF80:AG80)</f>
        <v>0</v>
      </c>
      <c r="AI80" s="3">
        <f>H80</f>
        <v>48</v>
      </c>
      <c r="AJ80" s="3"/>
      <c r="AK80" s="3" t="str">
        <f>IF(B80=0,AK79,B80)</f>
        <v>必修课</v>
      </c>
      <c r="AL80" s="192" t="e">
        <f>[1]!Tag2Value(T80,'[2]Sheet1'!$A$1:$G$207,1,7,1)</f>
        <v>#NAME?</v>
      </c>
    </row>
    <row r="81" spans="1:38" ht="14.25">
      <c r="A81" s="305"/>
      <c r="B81" s="305"/>
      <c r="C81" s="211" t="s">
        <v>441</v>
      </c>
      <c r="D81" s="254" t="s">
        <v>420</v>
      </c>
      <c r="E81" s="212" t="s">
        <v>665</v>
      </c>
      <c r="F81" s="213">
        <v>2</v>
      </c>
      <c r="G81" s="213">
        <v>0</v>
      </c>
      <c r="H81" s="213">
        <v>0</v>
      </c>
      <c r="I81" s="213">
        <v>0</v>
      </c>
      <c r="J81" s="213">
        <v>0</v>
      </c>
      <c r="K81" s="213"/>
      <c r="L81" s="214"/>
      <c r="M81" s="214"/>
      <c r="N81" s="214"/>
      <c r="O81" s="214"/>
      <c r="P81" s="214"/>
      <c r="Q81" s="211" t="s">
        <v>639</v>
      </c>
      <c r="R81" s="214"/>
      <c r="S81" s="214"/>
      <c r="T81" s="211" t="s">
        <v>430</v>
      </c>
      <c r="U81" s="192">
        <v>16</v>
      </c>
      <c r="V81" s="214"/>
      <c r="W81" s="239"/>
      <c r="X81" s="301"/>
      <c r="Y81" s="239"/>
      <c r="AB81" s="3">
        <f>IF(ISERROR(FIND("SJ",E81,1)),0,F81)</f>
        <v>2</v>
      </c>
      <c r="AC81" s="3">
        <f>I81+J81+K81</f>
        <v>0</v>
      </c>
      <c r="AD81" s="3"/>
      <c r="AE81" s="3">
        <f>SUM(AB81:AD81)</f>
        <v>2</v>
      </c>
      <c r="AF81" s="3">
        <f>(I81+J81)/16+K81/32</f>
        <v>0</v>
      </c>
      <c r="AG81" s="3">
        <f>AB81</f>
        <v>2</v>
      </c>
      <c r="AH81" s="3">
        <f>SUM(AF81:AG81)</f>
        <v>2</v>
      </c>
      <c r="AI81" s="3">
        <f>H81</f>
        <v>0</v>
      </c>
      <c r="AL81" s="192" t="e">
        <f>[1]!Tag2Value(T81,'[2]Sheet1'!$A$1:$G$207,1,7,1)</f>
        <v>#NAME?</v>
      </c>
    </row>
    <row r="82" spans="1:38" ht="14.25">
      <c r="A82" s="305"/>
      <c r="B82" s="305"/>
      <c r="C82" s="211" t="s">
        <v>640</v>
      </c>
      <c r="D82" s="254" t="s">
        <v>419</v>
      </c>
      <c r="E82" s="212" t="s">
        <v>665</v>
      </c>
      <c r="F82" s="213">
        <v>4</v>
      </c>
      <c r="G82" s="213">
        <v>0</v>
      </c>
      <c r="H82" s="213">
        <v>0</v>
      </c>
      <c r="I82" s="213">
        <v>0</v>
      </c>
      <c r="J82" s="213">
        <v>0</v>
      </c>
      <c r="K82" s="213"/>
      <c r="L82" s="214"/>
      <c r="M82" s="214"/>
      <c r="N82" s="214"/>
      <c r="O82" s="214"/>
      <c r="P82" s="214"/>
      <c r="Q82" s="214"/>
      <c r="R82" s="211" t="s">
        <v>641</v>
      </c>
      <c r="S82" s="214"/>
      <c r="T82" s="211" t="s">
        <v>430</v>
      </c>
      <c r="U82" s="192">
        <v>32</v>
      </c>
      <c r="V82" s="214"/>
      <c r="W82" s="239"/>
      <c r="X82" s="301"/>
      <c r="Y82" s="239"/>
      <c r="AB82" s="3">
        <f>IF(ISERROR(FIND("SJ",E82,1)),0,F82)</f>
        <v>4</v>
      </c>
      <c r="AC82" s="3">
        <f>I82+J82+K82</f>
        <v>0</v>
      </c>
      <c r="AD82" s="3"/>
      <c r="AE82" s="3">
        <f>SUM(AB82:AD82)</f>
        <v>4</v>
      </c>
      <c r="AF82" s="3">
        <f>(I82+J82)/16+K82/32</f>
        <v>0</v>
      </c>
      <c r="AG82" s="3">
        <f>AB82</f>
        <v>4</v>
      </c>
      <c r="AH82" s="3">
        <f>SUM(AF82:AG82)</f>
        <v>4</v>
      </c>
      <c r="AI82" s="3">
        <f>H82</f>
        <v>0</v>
      </c>
      <c r="AL82" s="192" t="e">
        <f>[1]!Tag2Value(T82,'[2]Sheet1'!$A$1:$G$207,1,7,1)</f>
        <v>#NAME?</v>
      </c>
    </row>
    <row r="83" spans="1:38" ht="14.25">
      <c r="A83" s="305"/>
      <c r="B83" s="305"/>
      <c r="C83" s="211"/>
      <c r="D83" s="254"/>
      <c r="E83" s="212"/>
      <c r="F83" s="213"/>
      <c r="G83" s="213"/>
      <c r="H83" s="213"/>
      <c r="I83" s="213"/>
      <c r="J83" s="213"/>
      <c r="K83" s="213"/>
      <c r="L83" s="214"/>
      <c r="M83" s="214"/>
      <c r="N83" s="214"/>
      <c r="O83" s="214"/>
      <c r="P83" s="214"/>
      <c r="Q83" s="211"/>
      <c r="R83" s="214"/>
      <c r="S83" s="214"/>
      <c r="T83" s="211"/>
      <c r="U83" s="211"/>
      <c r="V83" s="214"/>
      <c r="W83" s="239"/>
      <c r="X83" s="301"/>
      <c r="Y83" s="239"/>
      <c r="AL83" s="211"/>
    </row>
    <row r="84" spans="1:38" ht="14.25">
      <c r="A84" s="305"/>
      <c r="B84" s="305" t="s">
        <v>622</v>
      </c>
      <c r="C84" s="305"/>
      <c r="D84" s="305"/>
      <c r="E84" s="186"/>
      <c r="F84" s="213">
        <f>SUM(F80:F83)</f>
        <v>9</v>
      </c>
      <c r="G84" s="213">
        <f>SUM(G80:G83)</f>
        <v>48</v>
      </c>
      <c r="H84" s="213">
        <f>SUM(H80:H83)</f>
        <v>48</v>
      </c>
      <c r="I84" s="213">
        <f>SUM(I80:I83)</f>
        <v>0</v>
      </c>
      <c r="J84" s="213">
        <f>SUM(J80:J83)</f>
        <v>0</v>
      </c>
      <c r="K84" s="213"/>
      <c r="L84" s="214"/>
      <c r="M84" s="214"/>
      <c r="N84" s="214"/>
      <c r="O84" s="214"/>
      <c r="P84" s="214"/>
      <c r="Q84" s="214"/>
      <c r="R84" s="214"/>
      <c r="S84" s="214"/>
      <c r="T84" s="214"/>
      <c r="U84" s="213">
        <v>72</v>
      </c>
      <c r="V84" s="214"/>
      <c r="W84" s="239"/>
      <c r="X84" s="301"/>
      <c r="Y84" s="239"/>
      <c r="AL84" s="213" t="e">
        <f>SUM(AL80:AL83)</f>
        <v>#NAME?</v>
      </c>
    </row>
    <row r="85" spans="1:38" ht="15.75">
      <c r="A85" s="305"/>
      <c r="B85" s="305" t="s">
        <v>623</v>
      </c>
      <c r="C85" s="206"/>
      <c r="D85" s="252"/>
      <c r="E85" s="191"/>
      <c r="F85" s="190"/>
      <c r="G85" s="190"/>
      <c r="H85" s="190"/>
      <c r="I85" s="191"/>
      <c r="J85" s="191"/>
      <c r="K85" s="191"/>
      <c r="L85" s="191"/>
      <c r="M85" s="191"/>
      <c r="N85" s="191"/>
      <c r="O85" s="191"/>
      <c r="P85" s="191"/>
      <c r="Q85" s="191"/>
      <c r="R85" s="191"/>
      <c r="S85" s="191"/>
      <c r="T85" s="191"/>
      <c r="U85" s="211"/>
      <c r="V85" s="214"/>
      <c r="W85" s="239"/>
      <c r="X85" s="301"/>
      <c r="Y85" s="239"/>
      <c r="AL85" s="211"/>
    </row>
    <row r="86" spans="1:38" ht="14.25">
      <c r="A86" s="305"/>
      <c r="B86" s="305"/>
      <c r="C86" s="211" t="s">
        <v>439</v>
      </c>
      <c r="D86" s="254" t="s">
        <v>416</v>
      </c>
      <c r="E86" s="212" t="s">
        <v>666</v>
      </c>
      <c r="F86" s="213">
        <v>2</v>
      </c>
      <c r="G86" s="213">
        <v>32</v>
      </c>
      <c r="H86" s="213">
        <v>32</v>
      </c>
      <c r="I86" s="213">
        <v>0</v>
      </c>
      <c r="J86" s="213">
        <v>0</v>
      </c>
      <c r="K86" s="213"/>
      <c r="L86" s="214"/>
      <c r="M86" s="214"/>
      <c r="N86" s="214"/>
      <c r="O86" s="214"/>
      <c r="P86" s="211" t="s">
        <v>621</v>
      </c>
      <c r="Q86" s="214"/>
      <c r="R86" s="214"/>
      <c r="S86" s="214"/>
      <c r="T86" s="211" t="s">
        <v>431</v>
      </c>
      <c r="U86" s="192">
        <v>16</v>
      </c>
      <c r="V86" s="214"/>
      <c r="W86" s="239"/>
      <c r="X86" s="301"/>
      <c r="Y86" s="239"/>
      <c r="AL86" s="192" t="e">
        <f>[1]!Tag2Value(T86,'[2]Sheet1'!$A$1:$G$207,1,7,1)</f>
        <v>#NAME?</v>
      </c>
    </row>
    <row r="87" spans="1:38" ht="14.25">
      <c r="A87" s="305"/>
      <c r="B87" s="305" t="s">
        <v>624</v>
      </c>
      <c r="C87" s="305"/>
      <c r="D87" s="305"/>
      <c r="E87" s="186"/>
      <c r="F87" s="213">
        <v>2</v>
      </c>
      <c r="G87" s="213">
        <f>F87*16</f>
        <v>32</v>
      </c>
      <c r="H87" s="213">
        <f>G87</f>
        <v>32</v>
      </c>
      <c r="I87" s="213">
        <v>0</v>
      </c>
      <c r="J87" s="213">
        <v>0</v>
      </c>
      <c r="K87" s="213"/>
      <c r="L87" s="214"/>
      <c r="M87" s="214"/>
      <c r="N87" s="214"/>
      <c r="O87" s="214"/>
      <c r="P87" s="214"/>
      <c r="Q87" s="214"/>
      <c r="R87" s="214"/>
      <c r="S87" s="214"/>
      <c r="T87" s="214"/>
      <c r="U87" s="214"/>
      <c r="V87" s="214"/>
      <c r="W87" s="239"/>
      <c r="X87" s="301"/>
      <c r="Y87" s="239"/>
      <c r="AB87" s="3">
        <f>IF(ISERROR(FIND("SJ",E87,1)),0,F87)</f>
        <v>0</v>
      </c>
      <c r="AC87" s="3">
        <f>I87+J87+K87</f>
        <v>0</v>
      </c>
      <c r="AD87" s="3"/>
      <c r="AE87" s="3">
        <f>SUM(AB87:AD87)</f>
        <v>0</v>
      </c>
      <c r="AF87" s="3">
        <f>(I87+J87)/16+K87/32</f>
        <v>0</v>
      </c>
      <c r="AG87" s="3">
        <f>AB87</f>
        <v>0</v>
      </c>
      <c r="AH87" s="3">
        <f>SUM(AF87:AG87)</f>
        <v>0</v>
      </c>
      <c r="AI87" s="3">
        <f>H87</f>
        <v>32</v>
      </c>
      <c r="AJ87" s="3"/>
      <c r="AK87" s="3" t="str">
        <f>IF(B87=0,AK86,B87)</f>
        <v>任选小计学分</v>
      </c>
      <c r="AL87" s="214"/>
    </row>
    <row r="88" spans="1:38" s="160" customFormat="1" ht="14.25">
      <c r="A88" s="304" t="s">
        <v>462</v>
      </c>
      <c r="B88" s="304"/>
      <c r="C88" s="304"/>
      <c r="D88" s="304"/>
      <c r="E88" s="187"/>
      <c r="F88" s="223">
        <f>F87+F84</f>
        <v>11</v>
      </c>
      <c r="G88" s="223">
        <f>G87+G84</f>
        <v>80</v>
      </c>
      <c r="H88" s="223">
        <f>H87+H84</f>
        <v>80</v>
      </c>
      <c r="I88" s="223">
        <f>I87+I84</f>
        <v>0</v>
      </c>
      <c r="J88" s="223">
        <f>J87+J84</f>
        <v>0</v>
      </c>
      <c r="K88" s="223"/>
      <c r="L88" s="189"/>
      <c r="M88" s="189"/>
      <c r="N88" s="189"/>
      <c r="O88" s="189"/>
      <c r="P88" s="189"/>
      <c r="Q88" s="189"/>
      <c r="R88" s="189"/>
      <c r="S88" s="189"/>
      <c r="T88" s="189"/>
      <c r="U88" s="223">
        <v>72</v>
      </c>
      <c r="V88" s="189"/>
      <c r="W88" s="240"/>
      <c r="X88" s="301"/>
      <c r="Y88" s="240"/>
      <c r="AA88" s="224" t="s">
        <v>673</v>
      </c>
      <c r="AB88" s="160">
        <f>SUM(AB80:AB87)</f>
        <v>6</v>
      </c>
      <c r="AC88" s="160">
        <f aca="true" t="shared" si="30" ref="AC88:AI88">SUM(AC80:AC87)</f>
        <v>0</v>
      </c>
      <c r="AD88" s="160">
        <f t="shared" si="30"/>
        <v>0</v>
      </c>
      <c r="AE88" s="160">
        <f t="shared" si="30"/>
        <v>6</v>
      </c>
      <c r="AF88" s="160">
        <f t="shared" si="30"/>
        <v>0</v>
      </c>
      <c r="AG88" s="160">
        <f t="shared" si="30"/>
        <v>6</v>
      </c>
      <c r="AH88" s="160">
        <f t="shared" si="30"/>
        <v>6</v>
      </c>
      <c r="AI88" s="160">
        <f t="shared" si="30"/>
        <v>80</v>
      </c>
      <c r="AJ88" s="166">
        <f>F88</f>
        <v>11</v>
      </c>
      <c r="AL88" s="223" t="e">
        <f>AL87+AL84</f>
        <v>#NAME?</v>
      </c>
    </row>
    <row r="89" spans="1:38" ht="14.25">
      <c r="A89" s="305" t="s">
        <v>674</v>
      </c>
      <c r="B89" s="305" t="s">
        <v>617</v>
      </c>
      <c r="C89" s="211" t="s">
        <v>644</v>
      </c>
      <c r="D89" s="254" t="s">
        <v>645</v>
      </c>
      <c r="E89" s="212" t="s">
        <v>665</v>
      </c>
      <c r="F89" s="213">
        <v>1</v>
      </c>
      <c r="G89" s="213">
        <v>0</v>
      </c>
      <c r="H89" s="213">
        <v>0</v>
      </c>
      <c r="I89" s="213">
        <v>0</v>
      </c>
      <c r="J89" s="213">
        <v>0</v>
      </c>
      <c r="K89" s="213"/>
      <c r="L89" s="214"/>
      <c r="M89" s="214"/>
      <c r="N89" s="214"/>
      <c r="O89" s="214"/>
      <c r="P89" s="211" t="s">
        <v>625</v>
      </c>
      <c r="Q89" s="214"/>
      <c r="R89" s="214"/>
      <c r="S89" s="214"/>
      <c r="T89" s="211" t="s">
        <v>430</v>
      </c>
      <c r="U89" s="192">
        <v>8</v>
      </c>
      <c r="V89" s="214"/>
      <c r="W89" s="239"/>
      <c r="X89" s="301"/>
      <c r="Y89" s="239"/>
      <c r="AB89" s="3">
        <f>IF(ISERROR(FIND("SJ",E89,1)),0,F89)</f>
        <v>1</v>
      </c>
      <c r="AC89" s="3">
        <f>I89+J89+K89</f>
        <v>0</v>
      </c>
      <c r="AD89" s="3"/>
      <c r="AE89" s="3">
        <f>SUM(AB89:AD89)</f>
        <v>1</v>
      </c>
      <c r="AF89" s="3">
        <f>(I89+J89)/16+K89/32</f>
        <v>0</v>
      </c>
      <c r="AG89" s="3">
        <f>AB89</f>
        <v>1</v>
      </c>
      <c r="AH89" s="3">
        <f>SUM(AF89:AG89)</f>
        <v>1</v>
      </c>
      <c r="AI89" s="3">
        <f>H89</f>
        <v>0</v>
      </c>
      <c r="AJ89" s="3"/>
      <c r="AK89" s="3" t="str">
        <f>IF(B89=0,AK88,B89)</f>
        <v>必修课</v>
      </c>
      <c r="AL89" s="192" t="e">
        <f>[1]!Tag2Value(T89,'[2]Sheet1'!$A$1:$G$207,1,7,1)</f>
        <v>#NAME?</v>
      </c>
    </row>
    <row r="90" spans="1:38" ht="14.25">
      <c r="A90" s="305"/>
      <c r="B90" s="305"/>
      <c r="C90" s="211" t="s">
        <v>444</v>
      </c>
      <c r="D90" s="254" t="s">
        <v>423</v>
      </c>
      <c r="E90" s="212" t="s">
        <v>665</v>
      </c>
      <c r="F90" s="213">
        <v>2</v>
      </c>
      <c r="G90" s="213">
        <v>0</v>
      </c>
      <c r="H90" s="213">
        <v>0</v>
      </c>
      <c r="I90" s="213">
        <v>0</v>
      </c>
      <c r="J90" s="213">
        <v>0</v>
      </c>
      <c r="K90" s="213"/>
      <c r="L90" s="214"/>
      <c r="M90" s="214"/>
      <c r="N90" s="214"/>
      <c r="O90" s="214"/>
      <c r="P90" s="214"/>
      <c r="Q90" s="211" t="s">
        <v>639</v>
      </c>
      <c r="R90" s="214"/>
      <c r="S90" s="214"/>
      <c r="T90" s="211" t="s">
        <v>430</v>
      </c>
      <c r="U90" s="192">
        <v>16</v>
      </c>
      <c r="V90" s="214"/>
      <c r="W90" s="239"/>
      <c r="X90" s="301"/>
      <c r="Y90" s="239"/>
      <c r="AB90" s="3">
        <f>IF(ISERROR(FIND("SJ",E90,1)),0,F90)</f>
        <v>2</v>
      </c>
      <c r="AC90" s="3">
        <f>I90+J90+K90</f>
        <v>0</v>
      </c>
      <c r="AD90" s="3"/>
      <c r="AE90" s="3">
        <f>SUM(AB90:AD90)</f>
        <v>2</v>
      </c>
      <c r="AF90" s="3">
        <f>(I90+J90)/16+K90/32</f>
        <v>0</v>
      </c>
      <c r="AG90" s="3">
        <f>AB90</f>
        <v>2</v>
      </c>
      <c r="AH90" s="3">
        <f>SUM(AF90:AG90)</f>
        <v>2</v>
      </c>
      <c r="AI90" s="3">
        <f>H90</f>
        <v>0</v>
      </c>
      <c r="AL90" s="192" t="e">
        <f>[1]!Tag2Value(T90,'[2]Sheet1'!$A$1:$G$207,1,7,1)</f>
        <v>#NAME?</v>
      </c>
    </row>
    <row r="91" spans="1:38" ht="15.75">
      <c r="A91" s="305"/>
      <c r="B91" s="305"/>
      <c r="C91" s="206"/>
      <c r="D91" s="252"/>
      <c r="E91" s="191"/>
      <c r="F91" s="190"/>
      <c r="G91" s="190"/>
      <c r="H91" s="190"/>
      <c r="I91" s="191"/>
      <c r="J91" s="191"/>
      <c r="K91" s="191"/>
      <c r="L91" s="191"/>
      <c r="M91" s="191"/>
      <c r="N91" s="191"/>
      <c r="O91" s="191"/>
      <c r="P91" s="191"/>
      <c r="Q91" s="191"/>
      <c r="R91" s="191"/>
      <c r="S91" s="191"/>
      <c r="T91" s="191"/>
      <c r="U91" s="211"/>
      <c r="V91" s="214"/>
      <c r="W91" s="239"/>
      <c r="X91" s="301"/>
      <c r="Y91" s="239"/>
      <c r="AL91" s="211"/>
    </row>
    <row r="92" spans="1:38" ht="14.25" customHeight="1">
      <c r="A92" s="305"/>
      <c r="B92" s="305" t="s">
        <v>622</v>
      </c>
      <c r="C92" s="305"/>
      <c r="D92" s="305"/>
      <c r="E92" s="186"/>
      <c r="F92" s="213">
        <f aca="true" t="shared" si="31" ref="F92:K92">SUM(F89:F90)</f>
        <v>3</v>
      </c>
      <c r="G92" s="213">
        <f t="shared" si="31"/>
        <v>0</v>
      </c>
      <c r="H92" s="213">
        <f t="shared" si="31"/>
        <v>0</v>
      </c>
      <c r="I92" s="213">
        <f t="shared" si="31"/>
        <v>0</v>
      </c>
      <c r="J92" s="213">
        <f t="shared" si="31"/>
        <v>0</v>
      </c>
      <c r="K92" s="213">
        <f t="shared" si="31"/>
        <v>0</v>
      </c>
      <c r="L92" s="214"/>
      <c r="M92" s="214"/>
      <c r="N92" s="214"/>
      <c r="O92" s="214"/>
      <c r="P92" s="214"/>
      <c r="Q92" s="214"/>
      <c r="R92" s="214"/>
      <c r="S92" s="214"/>
      <c r="T92" s="214"/>
      <c r="U92" s="213">
        <v>24</v>
      </c>
      <c r="V92" s="214"/>
      <c r="W92" s="239"/>
      <c r="X92" s="301"/>
      <c r="Y92" s="239"/>
      <c r="AL92" s="213" t="e">
        <f>SUM(AL89:AL90)</f>
        <v>#NAME?</v>
      </c>
    </row>
    <row r="93" spans="1:38" ht="14.25">
      <c r="A93" s="305"/>
      <c r="B93" s="305" t="s">
        <v>623</v>
      </c>
      <c r="C93" s="211" t="s">
        <v>642</v>
      </c>
      <c r="D93" s="254" t="s">
        <v>643</v>
      </c>
      <c r="E93" s="212" t="s">
        <v>666</v>
      </c>
      <c r="F93" s="213">
        <v>1.5</v>
      </c>
      <c r="G93" s="213">
        <v>24</v>
      </c>
      <c r="H93" s="213">
        <v>24</v>
      </c>
      <c r="I93" s="213">
        <v>0</v>
      </c>
      <c r="J93" s="213">
        <v>0</v>
      </c>
      <c r="K93" s="213"/>
      <c r="L93" s="214"/>
      <c r="M93" s="214"/>
      <c r="N93" s="214"/>
      <c r="O93" s="214"/>
      <c r="P93" s="211" t="s">
        <v>621</v>
      </c>
      <c r="Q93" s="214"/>
      <c r="R93" s="214"/>
      <c r="S93" s="214"/>
      <c r="T93" s="211" t="s">
        <v>430</v>
      </c>
      <c r="U93" s="192">
        <v>12</v>
      </c>
      <c r="V93" s="214"/>
      <c r="W93" s="239"/>
      <c r="X93" s="301"/>
      <c r="Y93" s="239"/>
      <c r="AB93" s="3">
        <f>IF(ISERROR(FIND("SJ",E93,1)),0,F93)</f>
        <v>0</v>
      </c>
      <c r="AC93" s="3">
        <f>I93+J93+K93</f>
        <v>0</v>
      </c>
      <c r="AD93" s="3"/>
      <c r="AE93" s="3">
        <f>SUM(AB93:AD93)</f>
        <v>0</v>
      </c>
      <c r="AF93" s="3">
        <f>(I93+J93)/16+K93/32</f>
        <v>0</v>
      </c>
      <c r="AG93" s="3">
        <f>AB93</f>
        <v>0</v>
      </c>
      <c r="AH93" s="3">
        <f>SUM(AF93:AG93)</f>
        <v>0</v>
      </c>
      <c r="AI93" s="3">
        <f>H93</f>
        <v>24</v>
      </c>
      <c r="AJ93" s="3"/>
      <c r="AK93" s="3" t="str">
        <f>IF(B93=0,AK92,B93)</f>
        <v>任选课</v>
      </c>
      <c r="AL93" s="192" t="e">
        <f>[1]!Tag2Value(T93,'[2]Sheet1'!$A$1:$G$207,1,7,1)</f>
        <v>#NAME?</v>
      </c>
    </row>
    <row r="94" spans="1:38" ht="14.25">
      <c r="A94" s="305"/>
      <c r="B94" s="305"/>
      <c r="C94" s="211" t="s">
        <v>606</v>
      </c>
      <c r="D94" s="254" t="s">
        <v>421</v>
      </c>
      <c r="E94" s="212" t="s">
        <v>666</v>
      </c>
      <c r="F94" s="213">
        <v>1.5</v>
      </c>
      <c r="G94" s="213">
        <v>24</v>
      </c>
      <c r="H94" s="213">
        <v>16</v>
      </c>
      <c r="I94" s="213">
        <v>8</v>
      </c>
      <c r="J94" s="213">
        <v>0</v>
      </c>
      <c r="K94" s="213"/>
      <c r="L94" s="214"/>
      <c r="M94" s="214"/>
      <c r="N94" s="214"/>
      <c r="O94" s="214"/>
      <c r="P94" s="211" t="s">
        <v>621</v>
      </c>
      <c r="Q94" s="214"/>
      <c r="R94" s="214"/>
      <c r="S94" s="214"/>
      <c r="T94" s="211" t="s">
        <v>430</v>
      </c>
      <c r="U94" s="192">
        <v>12</v>
      </c>
      <c r="V94" s="214"/>
      <c r="W94" s="239"/>
      <c r="X94" s="301"/>
      <c r="Y94" s="239"/>
      <c r="AL94" s="192" t="e">
        <f>[1]!Tag2Value(T94,'[2]Sheet1'!$A$1:$G$207,1,7,1)</f>
        <v>#NAME?</v>
      </c>
    </row>
    <row r="95" spans="1:38" ht="15.75">
      <c r="A95" s="305"/>
      <c r="B95" s="305"/>
      <c r="C95" s="206"/>
      <c r="D95" s="252"/>
      <c r="E95" s="191"/>
      <c r="F95" s="190"/>
      <c r="G95" s="190"/>
      <c r="H95" s="190"/>
      <c r="I95" s="191"/>
      <c r="J95" s="191"/>
      <c r="K95" s="191"/>
      <c r="L95" s="191"/>
      <c r="M95" s="191"/>
      <c r="N95" s="191"/>
      <c r="O95" s="191"/>
      <c r="P95" s="191"/>
      <c r="Q95" s="191"/>
      <c r="R95" s="191"/>
      <c r="S95" s="191"/>
      <c r="T95" s="191"/>
      <c r="U95" s="211"/>
      <c r="V95" s="214"/>
      <c r="W95" s="239"/>
      <c r="X95" s="301"/>
      <c r="Y95" s="239"/>
      <c r="AL95" s="211"/>
    </row>
    <row r="96" spans="1:38" ht="15.75">
      <c r="A96" s="305"/>
      <c r="B96" s="305"/>
      <c r="C96" s="206"/>
      <c r="D96" s="252"/>
      <c r="E96" s="191"/>
      <c r="F96" s="190"/>
      <c r="G96" s="190"/>
      <c r="H96" s="190"/>
      <c r="I96" s="191"/>
      <c r="J96" s="191"/>
      <c r="K96" s="191"/>
      <c r="L96" s="191"/>
      <c r="M96" s="191"/>
      <c r="N96" s="191"/>
      <c r="O96" s="191"/>
      <c r="P96" s="191"/>
      <c r="Q96" s="191"/>
      <c r="R96" s="191"/>
      <c r="S96" s="191"/>
      <c r="T96" s="191"/>
      <c r="U96" s="211"/>
      <c r="V96" s="214"/>
      <c r="W96" s="239"/>
      <c r="X96" s="301"/>
      <c r="Y96" s="239"/>
      <c r="AL96" s="211"/>
    </row>
    <row r="97" spans="1:38" ht="14.25" customHeight="1">
      <c r="A97" s="305"/>
      <c r="B97" s="305" t="s">
        <v>624</v>
      </c>
      <c r="C97" s="305"/>
      <c r="D97" s="305"/>
      <c r="E97" s="186"/>
      <c r="F97" s="213">
        <v>0</v>
      </c>
      <c r="G97" s="213">
        <f>F97*16</f>
        <v>0</v>
      </c>
      <c r="H97" s="213">
        <f>G97</f>
        <v>0</v>
      </c>
      <c r="I97" s="213">
        <v>0</v>
      </c>
      <c r="J97" s="213">
        <v>0</v>
      </c>
      <c r="K97" s="213"/>
      <c r="L97" s="214"/>
      <c r="M97" s="214"/>
      <c r="N97" s="214"/>
      <c r="O97" s="214"/>
      <c r="P97" s="214"/>
      <c r="Q97" s="214"/>
      <c r="R97" s="214"/>
      <c r="S97" s="214"/>
      <c r="T97" s="214"/>
      <c r="U97" s="214"/>
      <c r="V97" s="214"/>
      <c r="W97" s="239"/>
      <c r="X97" s="301"/>
      <c r="Y97" s="239"/>
      <c r="AL97" s="214"/>
    </row>
    <row r="98" spans="1:38" s="160" customFormat="1" ht="14.25">
      <c r="A98" s="304" t="s">
        <v>462</v>
      </c>
      <c r="B98" s="304"/>
      <c r="C98" s="304"/>
      <c r="D98" s="304"/>
      <c r="E98" s="187"/>
      <c r="F98" s="223">
        <f>F92+F97</f>
        <v>3</v>
      </c>
      <c r="G98" s="223">
        <f>G92+G97</f>
        <v>0</v>
      </c>
      <c r="H98" s="223">
        <f>H92+H97</f>
        <v>0</v>
      </c>
      <c r="I98" s="223">
        <f>I92+I97</f>
        <v>0</v>
      </c>
      <c r="J98" s="223">
        <f>J92+J97</f>
        <v>0</v>
      </c>
      <c r="K98" s="223"/>
      <c r="L98" s="189"/>
      <c r="M98" s="189"/>
      <c r="N98" s="189"/>
      <c r="O98" s="189"/>
      <c r="P98" s="189"/>
      <c r="Q98" s="189"/>
      <c r="R98" s="189"/>
      <c r="S98" s="189"/>
      <c r="T98" s="189"/>
      <c r="U98" s="223">
        <v>24</v>
      </c>
      <c r="V98" s="189"/>
      <c r="W98" s="240"/>
      <c r="X98" s="301"/>
      <c r="Y98" s="240"/>
      <c r="AA98" s="224" t="s">
        <v>674</v>
      </c>
      <c r="AB98" s="160">
        <f>SUM(AB89:AB97)</f>
        <v>3</v>
      </c>
      <c r="AC98" s="160">
        <f aca="true" t="shared" si="32" ref="AC98:AI98">SUM(AC89:AC97)</f>
        <v>0</v>
      </c>
      <c r="AD98" s="160">
        <f t="shared" si="32"/>
        <v>0</v>
      </c>
      <c r="AE98" s="160">
        <f t="shared" si="32"/>
        <v>3</v>
      </c>
      <c r="AF98" s="160">
        <f t="shared" si="32"/>
        <v>0</v>
      </c>
      <c r="AG98" s="160">
        <f t="shared" si="32"/>
        <v>3</v>
      </c>
      <c r="AH98" s="160">
        <f t="shared" si="32"/>
        <v>3</v>
      </c>
      <c r="AI98" s="160">
        <f t="shared" si="32"/>
        <v>24</v>
      </c>
      <c r="AJ98" s="166">
        <f>F98</f>
        <v>3</v>
      </c>
      <c r="AL98" s="223" t="e">
        <f>AL92+AL97</f>
        <v>#NAME?</v>
      </c>
    </row>
    <row r="99" spans="1:38" ht="14.25" customHeight="1">
      <c r="A99" s="305" t="s">
        <v>675</v>
      </c>
      <c r="B99" s="305" t="s">
        <v>617</v>
      </c>
      <c r="C99" s="211" t="s">
        <v>647</v>
      </c>
      <c r="D99" s="254" t="s">
        <v>648</v>
      </c>
      <c r="E99" s="212" t="s">
        <v>665</v>
      </c>
      <c r="F99" s="213">
        <v>6</v>
      </c>
      <c r="G99" s="213">
        <v>0</v>
      </c>
      <c r="H99" s="213">
        <v>0</v>
      </c>
      <c r="I99" s="213">
        <v>0</v>
      </c>
      <c r="J99" s="213">
        <v>0</v>
      </c>
      <c r="K99" s="213"/>
      <c r="L99" s="214"/>
      <c r="M99" s="214"/>
      <c r="N99" s="214"/>
      <c r="O99" s="214"/>
      <c r="P99" s="214"/>
      <c r="Q99" s="214"/>
      <c r="R99" s="211" t="s">
        <v>649</v>
      </c>
      <c r="S99" s="214"/>
      <c r="T99" s="211" t="s">
        <v>430</v>
      </c>
      <c r="U99" s="192">
        <v>0</v>
      </c>
      <c r="V99" s="214"/>
      <c r="W99" s="239"/>
      <c r="X99" s="301"/>
      <c r="Y99" s="239"/>
      <c r="AB99" s="3">
        <f>IF(ISERROR(FIND("SJ",E99,1)),0,F99)</f>
        <v>6</v>
      </c>
      <c r="AC99" s="3">
        <f>I99+J99+K99</f>
        <v>0</v>
      </c>
      <c r="AD99" s="3"/>
      <c r="AE99" s="3">
        <f>SUM(AB99:AD99)</f>
        <v>6</v>
      </c>
      <c r="AF99" s="3">
        <f>(I99+J99)/16+K99/32</f>
        <v>0</v>
      </c>
      <c r="AG99" s="3">
        <f>AB99</f>
        <v>6</v>
      </c>
      <c r="AH99" s="3">
        <f>SUM(AF99:AG99)</f>
        <v>6</v>
      </c>
      <c r="AI99" s="3">
        <f>H99</f>
        <v>0</v>
      </c>
      <c r="AJ99" s="3"/>
      <c r="AK99" s="3" t="str">
        <f>IF(B99=0,AK98,B99)</f>
        <v>必修课</v>
      </c>
      <c r="AL99" s="192" t="e">
        <f>[1]!Tag2Value(T99,'[2]Sheet1'!$A$1:$G$207,1,7,1)</f>
        <v>#NAME?</v>
      </c>
    </row>
    <row r="100" spans="1:38" ht="14.25">
      <c r="A100" s="305"/>
      <c r="B100" s="305"/>
      <c r="C100" s="211" t="s">
        <v>650</v>
      </c>
      <c r="D100" s="254" t="s">
        <v>651</v>
      </c>
      <c r="E100" s="212" t="s">
        <v>665</v>
      </c>
      <c r="F100" s="213">
        <v>16</v>
      </c>
      <c r="G100" s="213">
        <v>0</v>
      </c>
      <c r="H100" s="213">
        <v>0</v>
      </c>
      <c r="I100" s="213">
        <v>0</v>
      </c>
      <c r="J100" s="213">
        <v>0</v>
      </c>
      <c r="K100" s="213"/>
      <c r="L100" s="214"/>
      <c r="M100" s="214"/>
      <c r="N100" s="214"/>
      <c r="O100" s="214"/>
      <c r="P100" s="214"/>
      <c r="Q100" s="214"/>
      <c r="R100" s="214"/>
      <c r="S100" s="211" t="s">
        <v>652</v>
      </c>
      <c r="T100" s="211" t="s">
        <v>430</v>
      </c>
      <c r="U100" s="192">
        <v>256</v>
      </c>
      <c r="V100" s="214"/>
      <c r="W100" s="239"/>
      <c r="X100" s="301"/>
      <c r="Y100" s="239"/>
      <c r="AB100" s="3">
        <f>IF(ISERROR(FIND("SJ",E100,1)),0,F100)</f>
        <v>16</v>
      </c>
      <c r="AC100" s="3">
        <f>I100+J100+K100</f>
        <v>0</v>
      </c>
      <c r="AD100" s="3"/>
      <c r="AE100" s="3">
        <f>SUM(AB100:AD100)</f>
        <v>16</v>
      </c>
      <c r="AF100" s="3">
        <f>(I100+J100)/16+K100/32</f>
        <v>0</v>
      </c>
      <c r="AG100" s="3">
        <f>AB100</f>
        <v>16</v>
      </c>
      <c r="AH100" s="3">
        <f>SUM(AF100:AG100)</f>
        <v>16</v>
      </c>
      <c r="AI100" s="3">
        <f>H100</f>
        <v>0</v>
      </c>
      <c r="AL100" s="192" t="e">
        <f>[1]!Tag2Value(T100,'[2]Sheet1'!$A$1:$G$207,1,7,1)</f>
        <v>#NAME?</v>
      </c>
    </row>
    <row r="101" spans="1:38" ht="14.25">
      <c r="A101" s="305"/>
      <c r="B101" s="305"/>
      <c r="C101" s="211" t="s">
        <v>446</v>
      </c>
      <c r="D101" s="254" t="s">
        <v>424</v>
      </c>
      <c r="E101" s="212" t="s">
        <v>665</v>
      </c>
      <c r="F101" s="213">
        <v>2</v>
      </c>
      <c r="G101" s="213">
        <v>0</v>
      </c>
      <c r="H101" s="213">
        <v>0</v>
      </c>
      <c r="I101" s="213">
        <v>0</v>
      </c>
      <c r="J101" s="213">
        <v>0</v>
      </c>
      <c r="K101" s="213"/>
      <c r="L101" s="214"/>
      <c r="M101" s="214"/>
      <c r="N101" s="214"/>
      <c r="O101" s="211" t="s">
        <v>639</v>
      </c>
      <c r="P101" s="214"/>
      <c r="Q101" s="214"/>
      <c r="R101" s="214"/>
      <c r="S101" s="214"/>
      <c r="T101" s="211" t="s">
        <v>430</v>
      </c>
      <c r="U101" s="192">
        <v>16</v>
      </c>
      <c r="V101" s="214"/>
      <c r="W101" s="239"/>
      <c r="X101" s="301"/>
      <c r="Y101" s="239"/>
      <c r="AB101" s="3">
        <f>IF(ISERROR(FIND("SJ",E101,1)),0,F101)</f>
        <v>2</v>
      </c>
      <c r="AC101" s="3">
        <f>I101+J101+K101</f>
        <v>0</v>
      </c>
      <c r="AD101" s="3"/>
      <c r="AE101" s="3">
        <f>SUM(AB101:AD101)</f>
        <v>2</v>
      </c>
      <c r="AF101" s="3">
        <f>(I101+J101)/16+K101/32</f>
        <v>0</v>
      </c>
      <c r="AG101" s="3">
        <f>AB101</f>
        <v>2</v>
      </c>
      <c r="AH101" s="3">
        <f>SUM(AF101:AG101)</f>
        <v>2</v>
      </c>
      <c r="AI101" s="3">
        <f>H101</f>
        <v>0</v>
      </c>
      <c r="AL101" s="192" t="e">
        <f>[1]!Tag2Value(T101,'[2]Sheet1'!$A$1:$G$207,1,7,1)</f>
        <v>#NAME?</v>
      </c>
    </row>
    <row r="102" spans="1:38" ht="14.25" customHeight="1">
      <c r="A102" s="305"/>
      <c r="B102" s="305" t="s">
        <v>622</v>
      </c>
      <c r="C102" s="305"/>
      <c r="D102" s="305"/>
      <c r="E102" s="186"/>
      <c r="F102" s="213">
        <f>SUM(F99:F101)</f>
        <v>24</v>
      </c>
      <c r="G102" s="213">
        <v>0</v>
      </c>
      <c r="H102" s="213">
        <v>0</v>
      </c>
      <c r="I102" s="213">
        <v>0</v>
      </c>
      <c r="J102" s="213">
        <v>0</v>
      </c>
      <c r="K102" s="213"/>
      <c r="L102" s="214"/>
      <c r="M102" s="214"/>
      <c r="N102" s="214"/>
      <c r="O102" s="214"/>
      <c r="P102" s="214"/>
      <c r="Q102" s="214"/>
      <c r="R102" s="214"/>
      <c r="S102" s="214"/>
      <c r="T102" s="214"/>
      <c r="U102" s="213">
        <v>272</v>
      </c>
      <c r="V102" s="214"/>
      <c r="W102" s="239"/>
      <c r="X102" s="301"/>
      <c r="Y102" s="239"/>
      <c r="AL102" s="213" t="e">
        <f>SUM(AL99:AL101)</f>
        <v>#NAME?</v>
      </c>
    </row>
    <row r="103" spans="1:38" s="160" customFormat="1" ht="14.25">
      <c r="A103" s="304" t="s">
        <v>462</v>
      </c>
      <c r="B103" s="304"/>
      <c r="C103" s="304"/>
      <c r="D103" s="304"/>
      <c r="E103" s="187"/>
      <c r="F103" s="223">
        <f>F102</f>
        <v>24</v>
      </c>
      <c r="G103" s="223">
        <v>0</v>
      </c>
      <c r="H103" s="223">
        <v>0</v>
      </c>
      <c r="I103" s="223">
        <v>0</v>
      </c>
      <c r="J103" s="223">
        <v>0</v>
      </c>
      <c r="K103" s="223"/>
      <c r="L103" s="189"/>
      <c r="M103" s="189"/>
      <c r="N103" s="189"/>
      <c r="O103" s="189"/>
      <c r="P103" s="189"/>
      <c r="Q103" s="189"/>
      <c r="R103" s="189"/>
      <c r="S103" s="189"/>
      <c r="T103" s="189"/>
      <c r="U103" s="223">
        <v>272</v>
      </c>
      <c r="V103" s="189"/>
      <c r="W103" s="240"/>
      <c r="X103" s="301"/>
      <c r="Y103" s="240"/>
      <c r="AA103" s="224" t="s">
        <v>675</v>
      </c>
      <c r="AB103" s="160">
        <f>SUM(AB99:AB102)</f>
        <v>24</v>
      </c>
      <c r="AC103" s="160">
        <f aca="true" t="shared" si="33" ref="AC103:AI103">SUM(AC99:AC102)</f>
        <v>0</v>
      </c>
      <c r="AD103" s="160">
        <f t="shared" si="33"/>
        <v>0</v>
      </c>
      <c r="AE103" s="160">
        <f t="shared" si="33"/>
        <v>24</v>
      </c>
      <c r="AF103" s="160">
        <f t="shared" si="33"/>
        <v>0</v>
      </c>
      <c r="AG103" s="160">
        <f t="shared" si="33"/>
        <v>24</v>
      </c>
      <c r="AH103" s="160">
        <f t="shared" si="33"/>
        <v>24</v>
      </c>
      <c r="AI103" s="160">
        <f t="shared" si="33"/>
        <v>0</v>
      </c>
      <c r="AJ103" s="166">
        <f>F103</f>
        <v>24</v>
      </c>
      <c r="AL103" s="223" t="e">
        <f>AL102</f>
        <v>#NAME?</v>
      </c>
    </row>
    <row r="104" spans="1:38" ht="14.25">
      <c r="A104" s="305" t="s">
        <v>676</v>
      </c>
      <c r="B104" s="305" t="s">
        <v>623</v>
      </c>
      <c r="C104" s="211" t="s">
        <v>451</v>
      </c>
      <c r="D104" s="254" t="s">
        <v>429</v>
      </c>
      <c r="E104" s="212" t="s">
        <v>666</v>
      </c>
      <c r="F104" s="215">
        <v>2</v>
      </c>
      <c r="G104" s="215">
        <v>32</v>
      </c>
      <c r="H104" s="215">
        <v>32</v>
      </c>
      <c r="I104" s="215">
        <v>0</v>
      </c>
      <c r="J104" s="215">
        <v>0</v>
      </c>
      <c r="K104" s="215">
        <v>0</v>
      </c>
      <c r="L104" s="215">
        <v>0</v>
      </c>
      <c r="M104" s="215">
        <v>0</v>
      </c>
      <c r="N104" s="215">
        <v>0</v>
      </c>
      <c r="O104" s="215">
        <v>0</v>
      </c>
      <c r="P104" s="215">
        <v>0</v>
      </c>
      <c r="Q104" s="215">
        <v>3</v>
      </c>
      <c r="R104" s="215">
        <v>0</v>
      </c>
      <c r="S104" s="214"/>
      <c r="T104" s="211" t="s">
        <v>430</v>
      </c>
      <c r="U104" s="192">
        <v>16</v>
      </c>
      <c r="V104" s="214"/>
      <c r="W104" s="239"/>
      <c r="X104" s="301"/>
      <c r="Y104" s="239"/>
      <c r="AL104" s="192" t="e">
        <f>[1]!Tag2Value(T104,'[2]Sheet1'!$A$1:$G$207,1,7,1)</f>
        <v>#NAME?</v>
      </c>
    </row>
    <row r="105" spans="1:38" ht="14.25">
      <c r="A105" s="305"/>
      <c r="B105" s="305"/>
      <c r="C105" s="211" t="s">
        <v>449</v>
      </c>
      <c r="D105" s="254" t="s">
        <v>425</v>
      </c>
      <c r="E105" s="212" t="s">
        <v>666</v>
      </c>
      <c r="F105" s="215">
        <v>2</v>
      </c>
      <c r="G105" s="215">
        <v>32</v>
      </c>
      <c r="H105" s="215">
        <v>32</v>
      </c>
      <c r="I105" s="215">
        <v>0</v>
      </c>
      <c r="J105" s="215">
        <v>0</v>
      </c>
      <c r="K105" s="215">
        <v>0</v>
      </c>
      <c r="L105" s="215">
        <v>0</v>
      </c>
      <c r="M105" s="215">
        <v>0</v>
      </c>
      <c r="N105" s="215">
        <v>0</v>
      </c>
      <c r="O105" s="215">
        <v>0</v>
      </c>
      <c r="P105" s="215">
        <v>0</v>
      </c>
      <c r="Q105" s="215">
        <v>3</v>
      </c>
      <c r="R105" s="215">
        <v>0</v>
      </c>
      <c r="S105" s="214"/>
      <c r="T105" s="211" t="s">
        <v>430</v>
      </c>
      <c r="U105" s="192">
        <v>16</v>
      </c>
      <c r="V105" s="214"/>
      <c r="W105" s="239"/>
      <c r="X105" s="301"/>
      <c r="Y105" s="239"/>
      <c r="AL105" s="192" t="e">
        <f>[1]!Tag2Value(T105,'[2]Sheet1'!$A$1:$G$207,1,7,1)</f>
        <v>#NAME?</v>
      </c>
    </row>
    <row r="106" spans="1:38" ht="14.25">
      <c r="A106" s="305"/>
      <c r="B106" s="305"/>
      <c r="C106" s="211" t="s">
        <v>450</v>
      </c>
      <c r="D106" s="254" t="s">
        <v>427</v>
      </c>
      <c r="E106" s="212" t="s">
        <v>666</v>
      </c>
      <c r="F106" s="215">
        <v>2</v>
      </c>
      <c r="G106" s="215">
        <v>32</v>
      </c>
      <c r="H106" s="215">
        <v>30</v>
      </c>
      <c r="I106" s="215">
        <v>2</v>
      </c>
      <c r="J106" s="215">
        <v>0</v>
      </c>
      <c r="K106" s="215">
        <v>0</v>
      </c>
      <c r="L106" s="215">
        <v>0</v>
      </c>
      <c r="M106" s="215">
        <v>0</v>
      </c>
      <c r="N106" s="215">
        <v>0</v>
      </c>
      <c r="O106" s="215">
        <v>0</v>
      </c>
      <c r="P106" s="215">
        <v>0</v>
      </c>
      <c r="Q106" s="215">
        <v>3</v>
      </c>
      <c r="R106" s="215">
        <v>0</v>
      </c>
      <c r="S106" s="214"/>
      <c r="T106" s="211" t="s">
        <v>430</v>
      </c>
      <c r="U106" s="192">
        <v>16</v>
      </c>
      <c r="V106" s="214"/>
      <c r="W106" s="239"/>
      <c r="X106" s="301"/>
      <c r="Y106" s="239"/>
      <c r="AL106" s="192" t="e">
        <f>[1]!Tag2Value(T106,'[2]Sheet1'!$A$1:$G$207,1,7,1)</f>
        <v>#NAME?</v>
      </c>
    </row>
    <row r="107" spans="1:38" ht="14.25">
      <c r="A107" s="305"/>
      <c r="B107" s="305"/>
      <c r="C107" s="211" t="s">
        <v>438</v>
      </c>
      <c r="D107" s="254" t="s">
        <v>415</v>
      </c>
      <c r="E107" s="212" t="s">
        <v>666</v>
      </c>
      <c r="F107" s="213">
        <v>1.5</v>
      </c>
      <c r="G107" s="213">
        <v>24</v>
      </c>
      <c r="H107" s="213">
        <v>24</v>
      </c>
      <c r="I107" s="213">
        <v>0</v>
      </c>
      <c r="J107" s="213">
        <v>0</v>
      </c>
      <c r="K107" s="213"/>
      <c r="L107" s="214"/>
      <c r="M107" s="214"/>
      <c r="N107" s="214"/>
      <c r="O107" s="214"/>
      <c r="P107" s="214"/>
      <c r="Q107" s="211" t="s">
        <v>621</v>
      </c>
      <c r="R107" s="214"/>
      <c r="S107" s="214"/>
      <c r="T107" s="211" t="s">
        <v>430</v>
      </c>
      <c r="U107" s="192">
        <v>12</v>
      </c>
      <c r="V107" s="214"/>
      <c r="W107" s="239"/>
      <c r="X107" s="301"/>
      <c r="Y107" s="239"/>
      <c r="AL107" s="192" t="e">
        <f>[1]!Tag2Value(T107,'[2]Sheet1'!$A$1:$G$207,1,7,1)</f>
        <v>#NAME?</v>
      </c>
    </row>
    <row r="108" spans="1:38" ht="14.25">
      <c r="A108" s="305"/>
      <c r="B108" s="305"/>
      <c r="C108" s="211" t="s">
        <v>614</v>
      </c>
      <c r="D108" s="254" t="s">
        <v>615</v>
      </c>
      <c r="E108" s="212" t="s">
        <v>666</v>
      </c>
      <c r="F108" s="213">
        <v>2</v>
      </c>
      <c r="G108" s="213">
        <v>32</v>
      </c>
      <c r="H108" s="213">
        <v>16</v>
      </c>
      <c r="I108" s="213">
        <v>0</v>
      </c>
      <c r="J108" s="213">
        <v>16</v>
      </c>
      <c r="K108" s="213"/>
      <c r="L108" s="214"/>
      <c r="M108" s="214"/>
      <c r="N108" s="214"/>
      <c r="O108" s="214"/>
      <c r="P108" s="214"/>
      <c r="Q108" s="211" t="s">
        <v>621</v>
      </c>
      <c r="R108" s="214"/>
      <c r="S108" s="214"/>
      <c r="T108" s="211" t="s">
        <v>430</v>
      </c>
      <c r="U108" s="192">
        <v>32</v>
      </c>
      <c r="V108" s="214"/>
      <c r="W108" s="239"/>
      <c r="X108" s="301"/>
      <c r="Y108" s="239"/>
      <c r="AL108" s="192" t="e">
        <f>[1]!Tag2Value(T108,'[2]Sheet1'!$A$1:$G$207,1,7,1)</f>
        <v>#NAME?</v>
      </c>
    </row>
    <row r="109" spans="1:38" ht="14.25">
      <c r="A109" s="305"/>
      <c r="B109" s="305"/>
      <c r="C109" s="211" t="s">
        <v>654</v>
      </c>
      <c r="D109" s="254" t="s">
        <v>655</v>
      </c>
      <c r="E109" s="212" t="s">
        <v>666</v>
      </c>
      <c r="F109" s="215">
        <v>1</v>
      </c>
      <c r="G109" s="215">
        <v>16</v>
      </c>
      <c r="H109" s="215">
        <v>16</v>
      </c>
      <c r="I109" s="215">
        <v>0</v>
      </c>
      <c r="J109" s="215">
        <v>0</v>
      </c>
      <c r="K109" s="215">
        <v>0</v>
      </c>
      <c r="L109" s="215">
        <v>0</v>
      </c>
      <c r="M109" s="215">
        <v>0</v>
      </c>
      <c r="N109" s="215">
        <v>0</v>
      </c>
      <c r="O109" s="215">
        <v>0</v>
      </c>
      <c r="P109" s="215">
        <v>0</v>
      </c>
      <c r="Q109" s="215">
        <v>2</v>
      </c>
      <c r="R109" s="215">
        <v>0</v>
      </c>
      <c r="S109" s="214"/>
      <c r="T109" s="211" t="s">
        <v>430</v>
      </c>
      <c r="U109" s="192">
        <v>8</v>
      </c>
      <c r="V109" s="214"/>
      <c r="W109" s="239"/>
      <c r="X109" s="301"/>
      <c r="Y109" s="239"/>
      <c r="AL109" s="192" t="e">
        <f>[1]!Tag2Value(T109,'[2]Sheet1'!$A$1:$G$207,1,7,1)</f>
        <v>#NAME?</v>
      </c>
    </row>
    <row r="110" spans="1:38" ht="14.25">
      <c r="A110" s="305"/>
      <c r="B110" s="305"/>
      <c r="C110" s="211" t="s">
        <v>453</v>
      </c>
      <c r="D110" s="254" t="s">
        <v>428</v>
      </c>
      <c r="E110" s="212" t="s">
        <v>666</v>
      </c>
      <c r="F110" s="215">
        <v>1</v>
      </c>
      <c r="G110" s="215">
        <v>16</v>
      </c>
      <c r="H110" s="215">
        <v>16</v>
      </c>
      <c r="I110" s="215">
        <v>0</v>
      </c>
      <c r="J110" s="215">
        <v>0</v>
      </c>
      <c r="K110" s="215">
        <v>0</v>
      </c>
      <c r="L110" s="215">
        <v>0</v>
      </c>
      <c r="M110" s="215">
        <v>0</v>
      </c>
      <c r="N110" s="215">
        <v>0</v>
      </c>
      <c r="O110" s="215">
        <v>0</v>
      </c>
      <c r="P110" s="215">
        <v>0</v>
      </c>
      <c r="Q110" s="215">
        <v>2</v>
      </c>
      <c r="R110" s="215">
        <v>0</v>
      </c>
      <c r="S110" s="214"/>
      <c r="T110" s="211" t="s">
        <v>430</v>
      </c>
      <c r="U110" s="192">
        <v>8</v>
      </c>
      <c r="V110" s="214"/>
      <c r="W110" s="239"/>
      <c r="X110" s="301"/>
      <c r="Y110" s="239">
        <v>1</v>
      </c>
      <c r="AL110" s="192" t="e">
        <f>[1]!Tag2Value(T110,'[2]Sheet1'!$A$1:$G$207,1,7,1)</f>
        <v>#NAME?</v>
      </c>
    </row>
    <row r="111" spans="1:38" ht="14.25">
      <c r="A111" s="305"/>
      <c r="B111" s="305"/>
      <c r="C111" s="211" t="s">
        <v>597</v>
      </c>
      <c r="D111" s="254" t="s">
        <v>598</v>
      </c>
      <c r="E111" s="212" t="s">
        <v>666</v>
      </c>
      <c r="F111" s="215">
        <v>2</v>
      </c>
      <c r="G111" s="215">
        <v>32</v>
      </c>
      <c r="H111" s="215">
        <v>32</v>
      </c>
      <c r="I111" s="215">
        <v>0</v>
      </c>
      <c r="J111" s="215">
        <v>0</v>
      </c>
      <c r="K111" s="215">
        <v>0</v>
      </c>
      <c r="L111" s="215">
        <v>0</v>
      </c>
      <c r="M111" s="215">
        <v>0</v>
      </c>
      <c r="N111" s="215">
        <v>0</v>
      </c>
      <c r="O111" s="215">
        <v>0</v>
      </c>
      <c r="P111" s="215">
        <v>0</v>
      </c>
      <c r="Q111" s="215">
        <v>2</v>
      </c>
      <c r="R111" s="215">
        <v>0</v>
      </c>
      <c r="S111" s="214"/>
      <c r="T111" s="211" t="s">
        <v>430</v>
      </c>
      <c r="U111" s="192">
        <v>16</v>
      </c>
      <c r="V111" s="214"/>
      <c r="W111" s="239"/>
      <c r="X111" s="301"/>
      <c r="Y111" s="239"/>
      <c r="AL111" s="192" t="e">
        <f>[1]!Tag2Value(T111,'[2]Sheet1'!$A$1:$G$207,1,7,1)</f>
        <v>#NAME?</v>
      </c>
    </row>
    <row r="112" spans="1:38" ht="14.25">
      <c r="A112" s="305"/>
      <c r="B112" s="305"/>
      <c r="C112" s="211" t="s">
        <v>656</v>
      </c>
      <c r="D112" s="254" t="s">
        <v>657</v>
      </c>
      <c r="E112" s="212" t="s">
        <v>666</v>
      </c>
      <c r="F112" s="215">
        <v>1.5</v>
      </c>
      <c r="G112" s="215">
        <v>24</v>
      </c>
      <c r="H112" s="215">
        <v>24</v>
      </c>
      <c r="I112" s="215">
        <v>0</v>
      </c>
      <c r="J112" s="215">
        <v>0</v>
      </c>
      <c r="K112" s="215">
        <v>0</v>
      </c>
      <c r="L112" s="215">
        <v>0</v>
      </c>
      <c r="M112" s="215">
        <v>0</v>
      </c>
      <c r="N112" s="215">
        <v>0</v>
      </c>
      <c r="O112" s="215">
        <v>0</v>
      </c>
      <c r="P112" s="215">
        <v>0</v>
      </c>
      <c r="Q112" s="215">
        <v>2</v>
      </c>
      <c r="R112" s="215">
        <v>0</v>
      </c>
      <c r="S112" s="214"/>
      <c r="T112" s="211" t="s">
        <v>430</v>
      </c>
      <c r="U112" s="192">
        <v>12</v>
      </c>
      <c r="V112" s="214"/>
      <c r="W112" s="239"/>
      <c r="X112" s="301"/>
      <c r="Y112" s="239"/>
      <c r="AL112" s="192" t="e">
        <f>[1]!Tag2Value(T112,'[2]Sheet1'!$A$1:$G$207,1,7,1)</f>
        <v>#NAME?</v>
      </c>
    </row>
    <row r="113" spans="1:38" ht="14.25">
      <c r="A113" s="305"/>
      <c r="B113" s="305"/>
      <c r="C113" s="211" t="s">
        <v>658</v>
      </c>
      <c r="D113" s="254" t="s">
        <v>659</v>
      </c>
      <c r="E113" s="212" t="s">
        <v>666</v>
      </c>
      <c r="F113" s="215">
        <v>2</v>
      </c>
      <c r="G113" s="215">
        <v>32</v>
      </c>
      <c r="H113" s="215">
        <v>32</v>
      </c>
      <c r="I113" s="215">
        <v>0</v>
      </c>
      <c r="J113" s="215">
        <v>0</v>
      </c>
      <c r="K113" s="215">
        <v>0</v>
      </c>
      <c r="L113" s="215">
        <v>0</v>
      </c>
      <c r="M113" s="215">
        <v>0</v>
      </c>
      <c r="N113" s="215">
        <v>0</v>
      </c>
      <c r="O113" s="215">
        <v>0</v>
      </c>
      <c r="P113" s="215">
        <v>0</v>
      </c>
      <c r="Q113" s="215">
        <v>3</v>
      </c>
      <c r="R113" s="215">
        <v>0</v>
      </c>
      <c r="S113" s="214"/>
      <c r="T113" s="211" t="s">
        <v>430</v>
      </c>
      <c r="U113" s="192">
        <v>16</v>
      </c>
      <c r="V113" s="214"/>
      <c r="W113" s="239"/>
      <c r="X113" s="301"/>
      <c r="Y113" s="239"/>
      <c r="AL113" s="192" t="e">
        <f>[1]!Tag2Value(T113,'[2]Sheet1'!$A$1:$G$207,1,7,1)</f>
        <v>#NAME?</v>
      </c>
    </row>
    <row r="114" spans="1:38" ht="14.25">
      <c r="A114" s="305"/>
      <c r="B114" s="305"/>
      <c r="C114" s="211" t="s">
        <v>445</v>
      </c>
      <c r="D114" s="254" t="s">
        <v>422</v>
      </c>
      <c r="E114" s="212" t="s">
        <v>666</v>
      </c>
      <c r="F114" s="213">
        <v>1.5</v>
      </c>
      <c r="G114" s="213">
        <v>24</v>
      </c>
      <c r="H114" s="213">
        <v>24</v>
      </c>
      <c r="I114" s="213">
        <v>0</v>
      </c>
      <c r="J114" s="213">
        <v>0</v>
      </c>
      <c r="K114" s="213"/>
      <c r="L114" s="214"/>
      <c r="M114" s="214"/>
      <c r="N114" s="214"/>
      <c r="O114" s="214"/>
      <c r="P114" s="215"/>
      <c r="Q114" s="211" t="s">
        <v>621</v>
      </c>
      <c r="R114" s="214"/>
      <c r="S114" s="214"/>
      <c r="T114" s="211" t="s">
        <v>430</v>
      </c>
      <c r="U114" s="192">
        <v>12</v>
      </c>
      <c r="V114" s="214"/>
      <c r="W114" s="239"/>
      <c r="X114" s="301"/>
      <c r="Y114" s="239"/>
      <c r="AL114" s="192" t="e">
        <f>[1]!Tag2Value(T114,'[2]Sheet1'!$A$1:$G$207,1,7,1)</f>
        <v>#NAME?</v>
      </c>
    </row>
    <row r="115" spans="1:38" ht="24">
      <c r="A115" s="305"/>
      <c r="B115" s="305"/>
      <c r="C115" s="204" t="s">
        <v>455</v>
      </c>
      <c r="D115" s="253" t="s">
        <v>456</v>
      </c>
      <c r="E115" s="207" t="s">
        <v>669</v>
      </c>
      <c r="F115" s="205">
        <v>1</v>
      </c>
      <c r="G115" s="205">
        <v>16</v>
      </c>
      <c r="H115" s="205">
        <f>G115-I115-J115-K115</f>
        <v>16</v>
      </c>
      <c r="I115" s="205">
        <v>0</v>
      </c>
      <c r="J115" s="205">
        <v>0</v>
      </c>
      <c r="K115" s="205">
        <v>0</v>
      </c>
      <c r="L115" s="205">
        <v>0</v>
      </c>
      <c r="M115" s="205">
        <v>0</v>
      </c>
      <c r="N115" s="205">
        <v>0</v>
      </c>
      <c r="O115" s="205">
        <v>0</v>
      </c>
      <c r="P115" s="205">
        <v>0</v>
      </c>
      <c r="Q115" s="205">
        <v>0</v>
      </c>
      <c r="R115" s="205">
        <v>2</v>
      </c>
      <c r="S115" s="200">
        <v>0</v>
      </c>
      <c r="T115" s="200" t="s">
        <v>430</v>
      </c>
      <c r="U115" s="192">
        <v>8</v>
      </c>
      <c r="V115" s="214"/>
      <c r="W115" s="239"/>
      <c r="X115" s="301"/>
      <c r="Y115" s="239"/>
      <c r="AL115" s="192" t="e">
        <f>[1]!Tag2Value(T115,'[2]Sheet1'!$A$1:$G$207,1,7,1)</f>
        <v>#NAME?</v>
      </c>
    </row>
    <row r="116" spans="1:38" ht="14.25">
      <c r="A116" s="305"/>
      <c r="B116" s="305"/>
      <c r="C116" s="211" t="s">
        <v>660</v>
      </c>
      <c r="D116" s="254" t="s">
        <v>661</v>
      </c>
      <c r="E116" s="212" t="s">
        <v>666</v>
      </c>
      <c r="F116" s="215">
        <v>2</v>
      </c>
      <c r="G116" s="215">
        <v>32</v>
      </c>
      <c r="H116" s="215">
        <v>32</v>
      </c>
      <c r="I116" s="215">
        <v>0</v>
      </c>
      <c r="J116" s="215">
        <v>0</v>
      </c>
      <c r="K116" s="215">
        <v>0</v>
      </c>
      <c r="L116" s="215">
        <v>0</v>
      </c>
      <c r="M116" s="215">
        <v>0</v>
      </c>
      <c r="N116" s="215">
        <v>0</v>
      </c>
      <c r="O116" s="215">
        <v>0</v>
      </c>
      <c r="P116" s="215">
        <v>0</v>
      </c>
      <c r="Q116" s="215">
        <v>3</v>
      </c>
      <c r="R116" s="215">
        <v>0</v>
      </c>
      <c r="S116" s="214"/>
      <c r="T116" s="211" t="s">
        <v>430</v>
      </c>
      <c r="U116" s="192">
        <v>16</v>
      </c>
      <c r="V116" s="214"/>
      <c r="W116" s="239"/>
      <c r="X116" s="301"/>
      <c r="Y116" s="239"/>
      <c r="AL116" s="192" t="e">
        <f>[1]!Tag2Value(T116,'[2]Sheet1'!$A$1:$G$207,1,7,1)</f>
        <v>#NAME?</v>
      </c>
    </row>
    <row r="117" spans="1:38" ht="14.25">
      <c r="A117" s="305"/>
      <c r="B117" s="186"/>
      <c r="C117" s="211" t="s">
        <v>442</v>
      </c>
      <c r="D117" s="254" t="s">
        <v>418</v>
      </c>
      <c r="E117" s="212" t="s">
        <v>666</v>
      </c>
      <c r="F117" s="213">
        <v>1.5</v>
      </c>
      <c r="G117" s="213">
        <v>24</v>
      </c>
      <c r="H117" s="213">
        <v>24</v>
      </c>
      <c r="I117" s="213">
        <v>0</v>
      </c>
      <c r="J117" s="213">
        <v>0</v>
      </c>
      <c r="K117" s="213"/>
      <c r="L117" s="214"/>
      <c r="M117" s="214"/>
      <c r="N117" s="214"/>
      <c r="O117" s="214"/>
      <c r="P117" s="214"/>
      <c r="Q117" s="211" t="s">
        <v>621</v>
      </c>
      <c r="R117" s="214"/>
      <c r="S117" s="214"/>
      <c r="T117" s="211" t="s">
        <v>430</v>
      </c>
      <c r="U117" s="192">
        <v>12</v>
      </c>
      <c r="V117" s="214"/>
      <c r="W117" s="239"/>
      <c r="X117" s="301"/>
      <c r="Y117" s="239"/>
      <c r="AL117" s="192" t="e">
        <f>[1]!Tag2Value(T117,'[2]Sheet1'!$A$1:$G$207,1,7,1)</f>
        <v>#NAME?</v>
      </c>
    </row>
    <row r="118" spans="1:38" ht="14.25">
      <c r="A118" s="305"/>
      <c r="B118" s="305" t="s">
        <v>624</v>
      </c>
      <c r="C118" s="305"/>
      <c r="D118" s="305"/>
      <c r="E118" s="186"/>
      <c r="F118" s="216">
        <v>6</v>
      </c>
      <c r="G118" s="213">
        <f>F118*16</f>
        <v>96</v>
      </c>
      <c r="H118" s="213">
        <f>G118</f>
        <v>96</v>
      </c>
      <c r="I118" s="213">
        <v>0</v>
      </c>
      <c r="J118" s="213">
        <v>0</v>
      </c>
      <c r="K118" s="216"/>
      <c r="L118" s="214"/>
      <c r="M118" s="214"/>
      <c r="N118" s="214"/>
      <c r="O118" s="214"/>
      <c r="P118" s="214"/>
      <c r="Q118" s="214"/>
      <c r="R118" s="214"/>
      <c r="S118" s="214"/>
      <c r="T118" s="214"/>
      <c r="U118" s="214"/>
      <c r="V118" s="214"/>
      <c r="W118" s="239"/>
      <c r="X118" s="301"/>
      <c r="Y118" s="239"/>
      <c r="AB118" s="3"/>
      <c r="AC118" s="3"/>
      <c r="AD118" s="3"/>
      <c r="AE118" s="3"/>
      <c r="AF118" s="3"/>
      <c r="AG118" s="3"/>
      <c r="AH118" s="3"/>
      <c r="AI118" s="3"/>
      <c r="AJ118" s="3"/>
      <c r="AK118" s="3"/>
      <c r="AL118" s="214"/>
    </row>
    <row r="119" spans="1:38" s="160" customFormat="1" ht="14.25">
      <c r="A119" s="304" t="s">
        <v>462</v>
      </c>
      <c r="B119" s="304"/>
      <c r="C119" s="304"/>
      <c r="D119" s="304"/>
      <c r="E119" s="187"/>
      <c r="F119" s="222">
        <v>6</v>
      </c>
      <c r="G119" s="222">
        <v>96</v>
      </c>
      <c r="H119" s="222">
        <v>96</v>
      </c>
      <c r="I119" s="222">
        <v>0</v>
      </c>
      <c r="J119" s="222" t="s">
        <v>69</v>
      </c>
      <c r="K119" s="222"/>
      <c r="L119" s="189"/>
      <c r="M119" s="189"/>
      <c r="N119" s="189"/>
      <c r="O119" s="189"/>
      <c r="P119" s="189"/>
      <c r="Q119" s="189"/>
      <c r="R119" s="189"/>
      <c r="S119" s="189"/>
      <c r="T119" s="189"/>
      <c r="U119" s="189"/>
      <c r="V119" s="189"/>
      <c r="W119" s="240"/>
      <c r="X119" s="301"/>
      <c r="Y119" s="240"/>
      <c r="AA119" s="224" t="s">
        <v>676</v>
      </c>
      <c r="AB119" s="166">
        <f>IF(ISERROR(FIND("SJ",E119,1)),0,F119)</f>
        <v>0</v>
      </c>
      <c r="AC119" s="166">
        <f>I119+J119+K119</f>
        <v>0</v>
      </c>
      <c r="AD119" s="166"/>
      <c r="AE119" s="166">
        <f>SUM(AB119:AD119)</f>
        <v>0</v>
      </c>
      <c r="AF119" s="166">
        <f>(I119+J119)/16+K119/32</f>
        <v>0</v>
      </c>
      <c r="AG119" s="166">
        <f>AB119</f>
        <v>0</v>
      </c>
      <c r="AH119" s="166">
        <f>SUM(AF119:AG119)</f>
        <v>0</v>
      </c>
      <c r="AI119" s="166">
        <f>H119</f>
        <v>96</v>
      </c>
      <c r="AJ119" s="166">
        <f>F119</f>
        <v>6</v>
      </c>
      <c r="AK119" s="166">
        <f>IF(B119=0,AK118,B119)</f>
        <v>0</v>
      </c>
      <c r="AL119" s="269"/>
    </row>
    <row r="120" spans="1:38" ht="64.5" customHeight="1">
      <c r="A120" s="192" t="s">
        <v>263</v>
      </c>
      <c r="B120" s="302" t="s">
        <v>510</v>
      </c>
      <c r="C120" s="282"/>
      <c r="D120" s="282"/>
      <c r="E120" s="282"/>
      <c r="F120" s="193">
        <v>10</v>
      </c>
      <c r="G120" s="193"/>
      <c r="H120" s="193"/>
      <c r="I120" s="192"/>
      <c r="J120" s="192"/>
      <c r="K120" s="192"/>
      <c r="L120" s="192"/>
      <c r="M120" s="192"/>
      <c r="N120" s="192"/>
      <c r="O120" s="192"/>
      <c r="P120" s="192"/>
      <c r="Q120" s="192"/>
      <c r="R120" s="192"/>
      <c r="S120" s="192"/>
      <c r="T120" s="192"/>
      <c r="U120" s="192"/>
      <c r="V120" s="192" t="s">
        <v>580</v>
      </c>
      <c r="W120" s="61"/>
      <c r="X120" s="301"/>
      <c r="AA120" s="1" t="str">
        <f>A120</f>
        <v>综合素质课外培养模块</v>
      </c>
      <c r="AB120" s="3">
        <v>10</v>
      </c>
      <c r="AC120" s="3">
        <f>G120-H120</f>
        <v>0</v>
      </c>
      <c r="AD120" s="3"/>
      <c r="AE120" s="3">
        <f>SUM(AB120:AD120)</f>
        <v>10</v>
      </c>
      <c r="AG120" s="1">
        <v>10</v>
      </c>
      <c r="AH120" s="3">
        <f>SUM(AF120:AG120)</f>
        <v>10</v>
      </c>
      <c r="AJ120" s="3">
        <f>F120</f>
        <v>10</v>
      </c>
      <c r="AK120" s="3" t="str">
        <f>IF(B120=0,AK119,B120)</f>
        <v>综合素质课外培养</v>
      </c>
      <c r="AL120" s="192"/>
    </row>
    <row r="121" spans="1:38" ht="19.5" customHeight="1">
      <c r="A121" s="303" t="s">
        <v>360</v>
      </c>
      <c r="B121" s="303"/>
      <c r="C121" s="303"/>
      <c r="D121" s="303"/>
      <c r="E121" s="303"/>
      <c r="F121" s="208">
        <f aca="true" t="shared" si="34" ref="F121:S121">F27+F32+F45+F59+F69+F79+F88+F98+F103+F119+F120</f>
        <v>199.5</v>
      </c>
      <c r="G121" s="209">
        <f t="shared" si="34"/>
        <v>1946</v>
      </c>
      <c r="H121" s="209">
        <f t="shared" si="34"/>
        <v>1878</v>
      </c>
      <c r="I121" s="209">
        <f t="shared" si="34"/>
        <v>54</v>
      </c>
      <c r="J121" s="209">
        <f t="shared" si="34"/>
        <v>28</v>
      </c>
      <c r="K121" s="209">
        <f t="shared" si="34"/>
        <v>274</v>
      </c>
      <c r="L121" s="209">
        <f t="shared" si="34"/>
        <v>6</v>
      </c>
      <c r="M121" s="209">
        <f t="shared" si="34"/>
        <v>6</v>
      </c>
      <c r="N121" s="209">
        <f t="shared" si="34"/>
        <v>6</v>
      </c>
      <c r="O121" s="209">
        <f t="shared" si="34"/>
        <v>4</v>
      </c>
      <c r="P121" s="209">
        <f t="shared" si="34"/>
        <v>0</v>
      </c>
      <c r="Q121" s="209">
        <f t="shared" si="34"/>
        <v>1</v>
      </c>
      <c r="R121" s="209">
        <f t="shared" si="34"/>
        <v>0</v>
      </c>
      <c r="S121" s="209">
        <f t="shared" si="34"/>
        <v>0</v>
      </c>
      <c r="T121" s="192"/>
      <c r="U121" s="209">
        <v>1336</v>
      </c>
      <c r="V121" s="192"/>
      <c r="W121" s="61"/>
      <c r="X121" s="301"/>
      <c r="AB121" s="1">
        <f>SUMIF($AA5:$AA120,"&lt;&gt;",AB5:AB120)</f>
        <v>61</v>
      </c>
      <c r="AC121" s="1">
        <f>SUMIF($AA5:$AA120,"&lt;&gt;",AC5:AC120)</f>
        <v>392</v>
      </c>
      <c r="AE121" s="1">
        <f>SUMIF($AA5:$AA120,"&lt;&gt;",AE5:AE120)</f>
        <v>453</v>
      </c>
      <c r="AF121" s="1">
        <f>SUMIF($AA5:$AA120,"&lt;&gt;",AF5:AF120)</f>
        <v>13.6875</v>
      </c>
      <c r="AG121" s="1">
        <f>SUMIF($AA5:$AA120,"&lt;&gt;",AG5:AG120)</f>
        <v>62.5</v>
      </c>
      <c r="AH121" s="1">
        <f>SUMIF($AA5:$AA120,"&lt;&gt;",AH5:AH120)</f>
        <v>76.1875</v>
      </c>
      <c r="AI121" s="1">
        <f>SUMIF($AA5:$AA120,"&lt;&gt;",AI5:AI120)</f>
        <v>1982</v>
      </c>
      <c r="AJ121" s="1">
        <f>SUM(AJ5:AJ120)</f>
        <v>199.5</v>
      </c>
      <c r="AK121" s="3" t="str">
        <f>IF(B121=0,AK120,B121)</f>
        <v>综合素质课外培养</v>
      </c>
      <c r="AL121" s="209" t="e">
        <f>AL27+AL32+AL45+AL59+AL69+AL79+AL88+AL98+AL103+AL119+AL120</f>
        <v>#NAME?</v>
      </c>
    </row>
    <row r="122" spans="1:38" ht="19.5" customHeight="1" hidden="1">
      <c r="A122" s="233"/>
      <c r="B122" s="233"/>
      <c r="C122" s="233"/>
      <c r="D122" s="250" t="s">
        <v>609</v>
      </c>
      <c r="E122" s="233"/>
      <c r="F122" s="242"/>
      <c r="G122" s="243"/>
      <c r="H122" s="243"/>
      <c r="I122" s="243"/>
      <c r="J122" s="243"/>
      <c r="K122" s="243"/>
      <c r="L122" s="244">
        <f aca="true" t="shared" si="35" ref="L122:S122">SUMPRODUCT(($G6:$G103)*(L6:L103&gt;0)*(($AK6:$AK103="必修")+($AK6:$AK103="选修")))</f>
        <v>616</v>
      </c>
      <c r="M122" s="244">
        <f t="shared" si="35"/>
        <v>552</v>
      </c>
      <c r="N122" s="244">
        <f t="shared" si="35"/>
        <v>546</v>
      </c>
      <c r="O122" s="244">
        <f t="shared" si="35"/>
        <v>544</v>
      </c>
      <c r="P122" s="244">
        <f t="shared" si="35"/>
        <v>144</v>
      </c>
      <c r="Q122" s="244">
        <f t="shared" si="35"/>
        <v>432</v>
      </c>
      <c r="R122" s="244">
        <f t="shared" si="35"/>
        <v>0</v>
      </c>
      <c r="S122" s="244">
        <f t="shared" si="35"/>
        <v>0</v>
      </c>
      <c r="T122" s="61"/>
      <c r="U122" s="243"/>
      <c r="V122" s="61"/>
      <c r="W122" s="61"/>
      <c r="X122" s="232"/>
      <c r="AK122" s="3" t="str">
        <f>IF(B122=0,AK121,B122)</f>
        <v>综合素质课外培养</v>
      </c>
      <c r="AL122" s="243"/>
    </row>
    <row r="123" spans="1:38" ht="19.5" customHeight="1" hidden="1">
      <c r="A123" s="233"/>
      <c r="B123" s="233"/>
      <c r="C123" s="233"/>
      <c r="D123" s="250" t="s">
        <v>610</v>
      </c>
      <c r="E123" s="233"/>
      <c r="F123" s="242"/>
      <c r="G123" s="243"/>
      <c r="H123" s="243"/>
      <c r="I123" s="243"/>
      <c r="J123" s="243"/>
      <c r="K123" s="243"/>
      <c r="L123" s="244" t="e">
        <f aca="true" t="shared" si="36" ref="L123:S123">SUMPRODUCT(($U6:$U103)*(L6:L103&gt;0)*(($AK6:$AK103="必修")+($AK6:$AK103="选修")))</f>
        <v>#VALUE!</v>
      </c>
      <c r="M123" s="244" t="e">
        <f t="shared" si="36"/>
        <v>#VALUE!</v>
      </c>
      <c r="N123" s="244" t="e">
        <f t="shared" si="36"/>
        <v>#VALUE!</v>
      </c>
      <c r="O123" s="244" t="e">
        <f t="shared" si="36"/>
        <v>#VALUE!</v>
      </c>
      <c r="P123" s="244" t="e">
        <f t="shared" si="36"/>
        <v>#VALUE!</v>
      </c>
      <c r="Q123" s="244" t="e">
        <f t="shared" si="36"/>
        <v>#VALUE!</v>
      </c>
      <c r="R123" s="244" t="e">
        <f t="shared" si="36"/>
        <v>#VALUE!</v>
      </c>
      <c r="S123" s="244" t="e">
        <f t="shared" si="36"/>
        <v>#VALUE!</v>
      </c>
      <c r="T123" s="61"/>
      <c r="U123" s="243"/>
      <c r="V123" s="61"/>
      <c r="W123" s="61"/>
      <c r="X123" s="232"/>
      <c r="AK123" s="3"/>
      <c r="AL123" s="243"/>
    </row>
    <row r="124" spans="1:38" ht="24.75" customHeight="1">
      <c r="A124" s="292" t="s">
        <v>256</v>
      </c>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33"/>
      <c r="AC124" s="3"/>
      <c r="AD124" s="3"/>
      <c r="AE124" s="3"/>
      <c r="AH124" s="3"/>
      <c r="AL124" s="1"/>
    </row>
    <row r="125" spans="1:38" ht="30" customHeight="1">
      <c r="A125" s="298" t="s">
        <v>255</v>
      </c>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61"/>
      <c r="X125" s="245"/>
      <c r="AL125" s="1"/>
    </row>
    <row r="126" spans="1:38" ht="30.75" customHeight="1">
      <c r="A126" s="298" t="s">
        <v>63</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33"/>
      <c r="AL126" s="1"/>
    </row>
    <row r="127" ht="37.5" customHeight="1">
      <c r="W127" s="229"/>
    </row>
    <row r="128" spans="3:38" ht="26.25" customHeight="1">
      <c r="C128" s="308" t="s">
        <v>260</v>
      </c>
      <c r="D128" s="309"/>
      <c r="E128" s="309"/>
      <c r="F128" s="309"/>
      <c r="G128" s="309"/>
      <c r="H128" s="309"/>
      <c r="I128" s="309"/>
      <c r="J128" s="309"/>
      <c r="K128" s="309"/>
      <c r="L128" s="309"/>
      <c r="M128" s="309"/>
      <c r="N128" s="309"/>
      <c r="O128" s="309"/>
      <c r="P128" s="309"/>
      <c r="Q128" s="309"/>
      <c r="R128" s="309"/>
      <c r="S128" s="309"/>
      <c r="T128" s="309"/>
      <c r="U128" s="309"/>
      <c r="V128" s="309"/>
      <c r="W128" s="229"/>
      <c r="AL128" s="1"/>
    </row>
    <row r="129" spans="3:38" ht="25.5" customHeight="1" hidden="1">
      <c r="C129" s="309"/>
      <c r="D129" s="309"/>
      <c r="E129" s="309"/>
      <c r="F129" s="309"/>
      <c r="G129" s="309"/>
      <c r="H129" s="309"/>
      <c r="I129" s="309"/>
      <c r="J129" s="309"/>
      <c r="K129" s="309"/>
      <c r="L129" s="309"/>
      <c r="M129" s="309"/>
      <c r="N129" s="309"/>
      <c r="O129" s="309"/>
      <c r="P129" s="309"/>
      <c r="Q129" s="309"/>
      <c r="R129" s="309"/>
      <c r="S129" s="309"/>
      <c r="T129" s="309"/>
      <c r="U129" s="309"/>
      <c r="V129" s="309"/>
      <c r="W129" s="246"/>
      <c r="AL129" s="1"/>
    </row>
    <row r="130" ht="15.75" hidden="1"/>
    <row r="131" spans="3:4" ht="15.75" hidden="1">
      <c r="C131" s="241" t="s">
        <v>464</v>
      </c>
      <c r="D131" s="250" t="s">
        <v>465</v>
      </c>
    </row>
    <row r="132" ht="14.25" hidden="1">
      <c r="C132" s="247" t="s">
        <v>466</v>
      </c>
    </row>
    <row r="133" spans="4:5" ht="15.75" hidden="1">
      <c r="D133" s="256" t="s">
        <v>380</v>
      </c>
      <c r="E133" s="234">
        <v>3</v>
      </c>
    </row>
    <row r="134" spans="4:5" ht="15.75" hidden="1">
      <c r="D134" s="256" t="s">
        <v>365</v>
      </c>
      <c r="E134" s="234">
        <v>1</v>
      </c>
    </row>
    <row r="135" spans="4:23" ht="15.75" hidden="1">
      <c r="D135" s="250" t="s">
        <v>26</v>
      </c>
      <c r="E135" s="235">
        <v>2</v>
      </c>
      <c r="H135" s="227"/>
      <c r="W135" s="229"/>
    </row>
    <row r="136" spans="4:23" ht="15.75" hidden="1">
      <c r="D136" s="250" t="s">
        <v>27</v>
      </c>
      <c r="E136" s="235">
        <v>2</v>
      </c>
      <c r="H136" s="227"/>
      <c r="W136" s="229"/>
    </row>
    <row r="137" spans="4:23" ht="15.75" hidden="1">
      <c r="D137" s="250" t="s">
        <v>246</v>
      </c>
      <c r="E137" s="235">
        <v>2</v>
      </c>
      <c r="H137" s="227"/>
      <c r="W137" s="229"/>
    </row>
    <row r="138" ht="15.75" hidden="1"/>
    <row r="139" spans="3:4" ht="14.25" hidden="1">
      <c r="C139" s="247" t="s">
        <v>467</v>
      </c>
      <c r="D139" s="250" t="s">
        <v>468</v>
      </c>
    </row>
    <row r="140" ht="15.75" hidden="1"/>
    <row r="141" ht="14.25" hidden="1">
      <c r="C141" s="248" t="s">
        <v>512</v>
      </c>
    </row>
    <row r="142" spans="4:6" ht="15.75" hidden="1">
      <c r="D142" s="250" t="s">
        <v>375</v>
      </c>
      <c r="E142" s="249" t="s">
        <v>470</v>
      </c>
      <c r="F142" s="234">
        <v>2</v>
      </c>
    </row>
    <row r="143" spans="4:6" ht="15.75" hidden="1">
      <c r="D143" s="256" t="s">
        <v>380</v>
      </c>
      <c r="E143" s="249" t="s">
        <v>470</v>
      </c>
      <c r="F143" s="234">
        <v>3</v>
      </c>
    </row>
    <row r="144" spans="4:6" ht="15.75" hidden="1">
      <c r="D144" s="250" t="s">
        <v>376</v>
      </c>
      <c r="E144" s="249" t="s">
        <v>470</v>
      </c>
      <c r="F144" s="234">
        <v>3</v>
      </c>
    </row>
    <row r="145" spans="4:6" ht="15.75" hidden="1">
      <c r="D145" s="250" t="s">
        <v>378</v>
      </c>
      <c r="E145" s="249" t="s">
        <v>470</v>
      </c>
      <c r="F145" s="234">
        <v>4</v>
      </c>
    </row>
    <row r="146" spans="4:6" ht="15.75" hidden="1">
      <c r="D146" s="250" t="s">
        <v>382</v>
      </c>
      <c r="E146" s="249" t="s">
        <v>470</v>
      </c>
      <c r="F146" s="234">
        <v>4.5</v>
      </c>
    </row>
    <row r="147" spans="4:6" ht="15.75" hidden="1">
      <c r="D147" s="250" t="s">
        <v>496</v>
      </c>
      <c r="E147" s="249" t="s">
        <v>470</v>
      </c>
      <c r="F147" s="234">
        <v>1</v>
      </c>
    </row>
    <row r="148" ht="15.75" hidden="1"/>
    <row r="149" ht="15.75" hidden="1"/>
    <row r="150" ht="15.75" hidden="1"/>
    <row r="204" ht="15.75"/>
    <row r="205" ht="15.75"/>
  </sheetData>
  <sheetProtection/>
  <mergeCells count="88">
    <mergeCell ref="A98:D98"/>
    <mergeCell ref="A99:A102"/>
    <mergeCell ref="B99:B101"/>
    <mergeCell ref="B102:D102"/>
    <mergeCell ref="A103:D103"/>
    <mergeCell ref="A104:A118"/>
    <mergeCell ref="B104:B116"/>
    <mergeCell ref="B118:D118"/>
    <mergeCell ref="B87:D87"/>
    <mergeCell ref="A88:D88"/>
    <mergeCell ref="A89:A97"/>
    <mergeCell ref="B89:B91"/>
    <mergeCell ref="B92:D92"/>
    <mergeCell ref="B93:B96"/>
    <mergeCell ref="B97:D97"/>
    <mergeCell ref="B84:D84"/>
    <mergeCell ref="B75:B77"/>
    <mergeCell ref="B33:B39"/>
    <mergeCell ref="B40:D40"/>
    <mergeCell ref="B41:B43"/>
    <mergeCell ref="B85:B86"/>
    <mergeCell ref="B80:B83"/>
    <mergeCell ref="X6:X23"/>
    <mergeCell ref="B54:D54"/>
    <mergeCell ref="B55:B57"/>
    <mergeCell ref="B58:D58"/>
    <mergeCell ref="X33:X121"/>
    <mergeCell ref="A60:A68"/>
    <mergeCell ref="B45:D45"/>
    <mergeCell ref="A33:A45"/>
    <mergeCell ref="A46:A58"/>
    <mergeCell ref="B46:B53"/>
    <mergeCell ref="A70:A78"/>
    <mergeCell ref="B70:B73"/>
    <mergeCell ref="B74:D74"/>
    <mergeCell ref="B78:D78"/>
    <mergeCell ref="B44:D44"/>
    <mergeCell ref="B65:B67"/>
    <mergeCell ref="A6:A27"/>
    <mergeCell ref="A28:A32"/>
    <mergeCell ref="Y6:Y31"/>
    <mergeCell ref="C128:V129"/>
    <mergeCell ref="B32:E32"/>
    <mergeCell ref="B6:B23"/>
    <mergeCell ref="B60:B63"/>
    <mergeCell ref="B64:D64"/>
    <mergeCell ref="A119:D119"/>
    <mergeCell ref="B68:D68"/>
    <mergeCell ref="A126:V126"/>
    <mergeCell ref="B120:E120"/>
    <mergeCell ref="A121:E121"/>
    <mergeCell ref="F3:F5"/>
    <mergeCell ref="E3:E5"/>
    <mergeCell ref="A79:D79"/>
    <mergeCell ref="A80:A87"/>
    <mergeCell ref="A59:D59"/>
    <mergeCell ref="A69:D69"/>
    <mergeCell ref="U3:U5"/>
    <mergeCell ref="X3:X5"/>
    <mergeCell ref="K4:K5"/>
    <mergeCell ref="A125:V125"/>
    <mergeCell ref="V3:V5"/>
    <mergeCell ref="V29:V31"/>
    <mergeCell ref="I4:I5"/>
    <mergeCell ref="B27:E27"/>
    <mergeCell ref="D3:D5"/>
    <mergeCell ref="H3:K3"/>
    <mergeCell ref="X28:X32"/>
    <mergeCell ref="A1:C1"/>
    <mergeCell ref="A2:V2"/>
    <mergeCell ref="J4:J5"/>
    <mergeCell ref="L3:S3"/>
    <mergeCell ref="T3:T5"/>
    <mergeCell ref="A124:V124"/>
    <mergeCell ref="B28:B31"/>
    <mergeCell ref="C3:C5"/>
    <mergeCell ref="H4:H5"/>
    <mergeCell ref="G3:G5"/>
    <mergeCell ref="AL3:AL5"/>
    <mergeCell ref="AB3:AB4"/>
    <mergeCell ref="AC3:AC4"/>
    <mergeCell ref="AF3:AF4"/>
    <mergeCell ref="AG3:AG4"/>
    <mergeCell ref="A3:B5"/>
    <mergeCell ref="AI3:AI4"/>
    <mergeCell ref="AD3:AD4"/>
    <mergeCell ref="AE3:AE4"/>
    <mergeCell ref="AH3:AH4"/>
  </mergeCells>
  <printOptions/>
  <pageMargins left="0.2362204724409449" right="0.2362204724409449" top="0.1968503937007874" bottom="0.1968503937007874" header="0.31496062992125984" footer="0.31496062992125984"/>
  <pageSetup horizontalDpi="600" verticalDpi="600" orientation="landscape" paperSize="9" scale="90" r:id="rId3"/>
  <headerFooter alignWithMargins="0">
    <oddFooter>&amp;C&amp;10 14</oddFooter>
  </headerFooter>
  <legacyDrawing r:id="rId2"/>
</worksheet>
</file>

<file path=xl/worksheets/sheet2.xml><?xml version="1.0" encoding="utf-8"?>
<worksheet xmlns="http://schemas.openxmlformats.org/spreadsheetml/2006/main" xmlns:r="http://schemas.openxmlformats.org/officeDocument/2006/relationships">
  <dimension ref="A2:Y25"/>
  <sheetViews>
    <sheetView zoomScalePageLayoutView="0" workbookViewId="0" topLeftCell="A1">
      <selection activeCell="A1" sqref="A1"/>
    </sheetView>
  </sheetViews>
  <sheetFormatPr defaultColWidth="9.00390625" defaultRowHeight="14.25"/>
  <cols>
    <col min="1" max="1" width="18.375" style="0" bestFit="1" customWidth="1"/>
    <col min="4" max="4" width="16.75390625" style="0" bestFit="1" customWidth="1"/>
    <col min="5" max="5" width="9.00390625" style="125" customWidth="1"/>
    <col min="12" max="19" width="4.625" style="0" customWidth="1"/>
    <col min="23" max="23" width="22.75390625" style="0" bestFit="1" customWidth="1"/>
    <col min="24" max="24" width="12.75390625" style="0" customWidth="1"/>
    <col min="25" max="25" width="15.00390625" style="0" customWidth="1"/>
  </cols>
  <sheetData>
    <row r="1" ht="14.25"/>
    <row r="2" spans="1:19" s="125" customFormat="1" ht="14.25">
      <c r="A2" s="125" t="s">
        <v>495</v>
      </c>
      <c r="F2" s="125">
        <v>6</v>
      </c>
      <c r="G2" s="125">
        <v>7</v>
      </c>
      <c r="H2" s="125">
        <v>8</v>
      </c>
      <c r="I2" s="125">
        <v>9</v>
      </c>
      <c r="J2" s="125">
        <v>10</v>
      </c>
      <c r="K2" s="125">
        <v>11</v>
      </c>
      <c r="L2" s="125">
        <v>12</v>
      </c>
      <c r="M2" s="125">
        <v>13</v>
      </c>
      <c r="N2" s="125">
        <v>14</v>
      </c>
      <c r="O2" s="125">
        <v>15</v>
      </c>
      <c r="P2" s="125">
        <v>16</v>
      </c>
      <c r="Q2" s="125">
        <v>17</v>
      </c>
      <c r="R2" s="125">
        <v>18</v>
      </c>
      <c r="S2" s="125">
        <v>19</v>
      </c>
    </row>
    <row r="3" spans="1:22" ht="14.25">
      <c r="A3" s="313" t="s">
        <v>5</v>
      </c>
      <c r="B3" s="313"/>
      <c r="C3" s="321" t="s">
        <v>6</v>
      </c>
      <c r="D3" s="313" t="s">
        <v>0</v>
      </c>
      <c r="E3" s="324" t="s">
        <v>494</v>
      </c>
      <c r="F3" s="317" t="s">
        <v>8</v>
      </c>
      <c r="G3" s="318" t="s">
        <v>42</v>
      </c>
      <c r="H3" s="310" t="s">
        <v>43</v>
      </c>
      <c r="I3" s="311"/>
      <c r="J3" s="311"/>
      <c r="K3" s="312"/>
      <c r="L3" s="313" t="s">
        <v>1</v>
      </c>
      <c r="M3" s="313"/>
      <c r="N3" s="313"/>
      <c r="O3" s="313"/>
      <c r="P3" s="313"/>
      <c r="Q3" s="313"/>
      <c r="R3" s="313"/>
      <c r="S3" s="313"/>
      <c r="T3" s="313" t="s">
        <v>295</v>
      </c>
      <c r="U3" s="314" t="s">
        <v>250</v>
      </c>
      <c r="V3" s="313" t="s">
        <v>9</v>
      </c>
    </row>
    <row r="4" spans="1:22" ht="14.25">
      <c r="A4" s="313"/>
      <c r="B4" s="313"/>
      <c r="C4" s="322"/>
      <c r="D4" s="313"/>
      <c r="E4" s="324"/>
      <c r="F4" s="317"/>
      <c r="G4" s="325"/>
      <c r="H4" s="317" t="s">
        <v>44</v>
      </c>
      <c r="I4" s="313" t="s">
        <v>10</v>
      </c>
      <c r="J4" s="314" t="s">
        <v>11</v>
      </c>
      <c r="K4" s="319" t="s">
        <v>45</v>
      </c>
      <c r="L4" s="2">
        <v>1</v>
      </c>
      <c r="M4" s="2">
        <v>2</v>
      </c>
      <c r="N4" s="2">
        <v>3</v>
      </c>
      <c r="O4" s="2">
        <v>4</v>
      </c>
      <c r="P4" s="2">
        <v>5</v>
      </c>
      <c r="Q4" s="2">
        <v>6</v>
      </c>
      <c r="R4" s="2">
        <v>7</v>
      </c>
      <c r="S4" s="2">
        <v>8</v>
      </c>
      <c r="T4" s="313"/>
      <c r="U4" s="315"/>
      <c r="V4" s="313"/>
    </row>
    <row r="5" spans="1:22" ht="14.25">
      <c r="A5" s="313"/>
      <c r="B5" s="314"/>
      <c r="C5" s="323"/>
      <c r="D5" s="314"/>
      <c r="E5" s="324"/>
      <c r="F5" s="317"/>
      <c r="G5" s="326"/>
      <c r="H5" s="318"/>
      <c r="I5" s="314"/>
      <c r="J5" s="316"/>
      <c r="K5" s="320"/>
      <c r="L5" s="4"/>
      <c r="M5" s="4"/>
      <c r="N5" s="4"/>
      <c r="O5" s="4"/>
      <c r="P5" s="4"/>
      <c r="Q5" s="4"/>
      <c r="R5" s="4"/>
      <c r="S5" s="4"/>
      <c r="T5" s="314"/>
      <c r="U5" s="316"/>
      <c r="V5" s="314"/>
    </row>
    <row r="6" spans="1:25" ht="14.25">
      <c r="A6" s="133" t="s">
        <v>502</v>
      </c>
      <c r="B6" s="133" t="s">
        <v>503</v>
      </c>
      <c r="C6" s="126" t="s">
        <v>504</v>
      </c>
      <c r="D6" s="131" t="s">
        <v>497</v>
      </c>
      <c r="E6" s="127" t="s">
        <v>498</v>
      </c>
      <c r="F6" s="132" t="s">
        <v>499</v>
      </c>
      <c r="G6" s="132" t="s">
        <v>500</v>
      </c>
      <c r="H6" s="128"/>
      <c r="I6" s="61"/>
      <c r="J6" s="61"/>
      <c r="K6" s="129"/>
      <c r="L6" s="130"/>
      <c r="M6" s="130"/>
      <c r="N6" s="130"/>
      <c r="O6" s="130"/>
      <c r="P6" s="130"/>
      <c r="Q6" s="130"/>
      <c r="R6" s="130"/>
      <c r="S6" s="130"/>
      <c r="T6" s="61"/>
      <c r="U6" s="61"/>
      <c r="V6" s="61"/>
      <c r="W6" s="134"/>
      <c r="X6" s="136" t="s">
        <v>507</v>
      </c>
      <c r="Y6" s="135"/>
    </row>
    <row r="7" spans="1:25" ht="14.25">
      <c r="A7" s="123" t="s">
        <v>484</v>
      </c>
      <c r="D7" s="111" t="s">
        <v>39</v>
      </c>
      <c r="E7" s="125">
        <f>MATCH(D7,'教学进程安排表（卓越班）'!$D$1:$D$127,0)</f>
        <v>15</v>
      </c>
      <c r="F7">
        <f>INDEX('教学进程安排表（卓越班）'!$A$1:$V$127,$E7,F$2)</f>
        <v>1</v>
      </c>
      <c r="G7">
        <f>INDEX('教学进程安排表（卓越班）'!$A$1:$V$127,$E7,G$2)</f>
        <v>0</v>
      </c>
      <c r="H7">
        <f>INDEX('教学进程安排表（卓越班）'!$A$1:$V$127,$E7,H$2)</f>
        <v>0</v>
      </c>
      <c r="I7">
        <f>INDEX('教学进程安排表（卓越班）'!$A$1:$V$127,$E7,I$2)</f>
        <v>0</v>
      </c>
      <c r="J7">
        <f>INDEX('教学进程安排表（卓越班）'!$A$1:$V$127,$E7,J$2)</f>
        <v>0</v>
      </c>
      <c r="K7">
        <f>INDEX('教学进程安排表（卓越班）'!$A$1:$V$127,$E7,K$2)</f>
        <v>0</v>
      </c>
      <c r="L7">
        <f>INDEX('教学进程安排表（卓越班）'!$A$1:$V$127,$E7,L$2)</f>
        <v>0</v>
      </c>
      <c r="M7">
        <f>INDEX('教学进程安排表（卓越班）'!$A$1:$V$127,$E7,M$2)</f>
        <v>0</v>
      </c>
      <c r="N7">
        <f>INDEX('教学进程安排表（卓越班）'!$A$1:$V$127,$E7,N$2)</f>
        <v>0</v>
      </c>
      <c r="O7">
        <f>INDEX('教学进程安排表（卓越班）'!$A$1:$V$127,$E7,O$2)</f>
        <v>0</v>
      </c>
      <c r="P7">
        <f>INDEX('教学进程安排表（卓越班）'!$A$1:$V$127,$E7,P$2)</f>
        <v>0</v>
      </c>
      <c r="Q7">
        <f>INDEX('教学进程安排表（卓越班）'!$A$1:$V$127,$E7,Q$2)</f>
        <v>0</v>
      </c>
      <c r="R7">
        <f>INDEX('教学进程安排表（卓越班）'!$A$1:$V$127,$E7,R$2)</f>
        <v>0</v>
      </c>
      <c r="S7">
        <f>INDEX('教学进程安排表（卓越班）'!$A$1:$V$127,$E7,S$2)</f>
        <v>0</v>
      </c>
      <c r="W7" s="136" t="s">
        <v>501</v>
      </c>
      <c r="X7" s="134" t="s">
        <v>506</v>
      </c>
      <c r="Y7" s="139" t="s">
        <v>508</v>
      </c>
    </row>
    <row r="8" spans="1:25" ht="14.25">
      <c r="A8" s="123" t="s">
        <v>484</v>
      </c>
      <c r="D8" s="108" t="s">
        <v>367</v>
      </c>
      <c r="E8" s="125">
        <f>MATCH(D8,'教学进程安排表（卓越班）'!$D$1:$D$127,0)</f>
        <v>25</v>
      </c>
      <c r="F8">
        <f>INDEX('教学进程安排表（卓越班）'!$A$1:$V$127,$E8,F$2)</f>
        <v>0.5</v>
      </c>
      <c r="G8">
        <f>INDEX('教学进程安排表（卓越班）'!$A$1:$V$127,$E8,G$2)</f>
        <v>12</v>
      </c>
      <c r="H8">
        <f>INDEX('教学进程安排表（卓越班）'!$A$1:$V$127,$E8,H$2)</f>
        <v>0</v>
      </c>
      <c r="I8">
        <f>INDEX('教学进程安排表（卓越班）'!$A$1:$V$127,$E8,I$2)</f>
        <v>12</v>
      </c>
      <c r="J8">
        <f>INDEX('教学进程安排表（卓越班）'!$A$1:$V$127,$E8,J$2)</f>
        <v>0</v>
      </c>
      <c r="K8">
        <f>INDEX('教学进程安排表（卓越班）'!$A$1:$V$127,$E8,K$2)</f>
        <v>0</v>
      </c>
      <c r="L8">
        <f>INDEX('教学进程安排表（卓越班）'!$A$1:$V$127,$E8,L$2)</f>
        <v>0</v>
      </c>
      <c r="M8">
        <f>INDEX('教学进程安排表（卓越班）'!$A$1:$V$127,$E8,M$2)</f>
        <v>1</v>
      </c>
      <c r="N8">
        <f>INDEX('教学进程安排表（卓越班）'!$A$1:$V$127,$E8,N$2)</f>
        <v>0</v>
      </c>
      <c r="O8">
        <f>INDEX('教学进程安排表（卓越班）'!$A$1:$V$127,$E8,O$2)</f>
        <v>0</v>
      </c>
      <c r="P8">
        <f>INDEX('教学进程安排表（卓越班）'!$A$1:$V$127,$E8,P$2)</f>
        <v>0</v>
      </c>
      <c r="Q8">
        <f>INDEX('教学进程安排表（卓越班）'!$A$1:$V$127,$E8,Q$2)</f>
        <v>0</v>
      </c>
      <c r="R8">
        <f>INDEX('教学进程安排表（卓越班）'!$A$1:$V$127,$E8,R$2)</f>
        <v>0</v>
      </c>
      <c r="S8">
        <f>INDEX('教学进程安排表（卓越班）'!$A$1:$V$127,$E8,S$2)</f>
        <v>0</v>
      </c>
      <c r="W8" s="134" t="s">
        <v>485</v>
      </c>
      <c r="X8" s="140">
        <v>4</v>
      </c>
      <c r="Y8" s="141">
        <v>0</v>
      </c>
    </row>
    <row r="9" spans="1:25" ht="14.25">
      <c r="A9" s="123" t="s">
        <v>484</v>
      </c>
      <c r="D9" s="109" t="s">
        <v>368</v>
      </c>
      <c r="E9" s="125">
        <f>MATCH(D9,'教学进程安排表（卓越班）'!$D$1:$D$127,0)</f>
        <v>26</v>
      </c>
      <c r="F9">
        <f>INDEX('教学进程安排表（卓越班）'!$A$1:$V$127,$E9,F$2)</f>
        <v>1</v>
      </c>
      <c r="G9">
        <f>INDEX('教学进程安排表（卓越班）'!$A$1:$V$127,$E9,G$2)</f>
        <v>24</v>
      </c>
      <c r="H9">
        <f>INDEX('教学进程安排表（卓越班）'!$A$1:$V$127,$E9,H$2)</f>
        <v>0</v>
      </c>
      <c r="I9">
        <f>INDEX('教学进程安排表（卓越班）'!$A$1:$V$127,$E9,I$2)</f>
        <v>24</v>
      </c>
      <c r="J9">
        <f>INDEX('教学进程安排表（卓越班）'!$A$1:$V$127,$E9,J$2)</f>
        <v>0</v>
      </c>
      <c r="K9">
        <f>INDEX('教学进程安排表（卓越班）'!$A$1:$V$127,$E9,K$2)</f>
        <v>0</v>
      </c>
      <c r="L9">
        <f>INDEX('教学进程安排表（卓越班）'!$A$1:$V$127,$E9,L$2)</f>
        <v>0</v>
      </c>
      <c r="M9">
        <f>INDEX('教学进程安排表（卓越班）'!$A$1:$V$127,$E9,M$2)</f>
        <v>0</v>
      </c>
      <c r="N9">
        <f>INDEX('教学进程安排表（卓越班）'!$A$1:$V$127,$E9,N$2)</f>
        <v>2</v>
      </c>
      <c r="O9">
        <f>INDEX('教学进程安排表（卓越班）'!$A$1:$V$127,$E9,O$2)</f>
        <v>0</v>
      </c>
      <c r="P9">
        <f>INDEX('教学进程安排表（卓越班）'!$A$1:$V$127,$E9,P$2)</f>
        <v>0</v>
      </c>
      <c r="Q9">
        <f>INDEX('教学进程安排表（卓越班）'!$A$1:$V$127,$E9,Q$2)</f>
        <v>0</v>
      </c>
      <c r="R9">
        <f>INDEX('教学进程安排表（卓越班）'!$A$1:$V$127,$E9,R$2)</f>
        <v>0</v>
      </c>
      <c r="S9">
        <f>INDEX('教学进程安排表（卓越班）'!$A$1:$V$127,$E9,S$2)</f>
        <v>0</v>
      </c>
      <c r="W9" s="137" t="s">
        <v>483</v>
      </c>
      <c r="X9" s="142">
        <v>5.5</v>
      </c>
      <c r="Y9" s="143">
        <v>36</v>
      </c>
    </row>
    <row r="10" spans="1:25" ht="14.25">
      <c r="A10" s="123" t="s">
        <v>484</v>
      </c>
      <c r="D10" s="5" t="s">
        <v>37</v>
      </c>
      <c r="E10" s="125">
        <f>MATCH(D10,'教学进程安排表（卓越班）'!$D$1:$D$127,0)</f>
        <v>17</v>
      </c>
      <c r="F10">
        <f>INDEX('教学进程安排表（卓越班）'!$A$1:$V$127,$E10,F$2)</f>
        <v>2</v>
      </c>
      <c r="G10">
        <f>INDEX('教学进程安排表（卓越班）'!$A$1:$V$127,$E10,G$2)</f>
        <v>0</v>
      </c>
      <c r="H10">
        <f>INDEX('教学进程安排表（卓越班）'!$A$1:$V$127,$E10,H$2)</f>
        <v>0</v>
      </c>
      <c r="I10" t="str">
        <f>INDEX('教学进程安排表（卓越班）'!$A$1:$V$127,$E10,I$2)</f>
        <v>0</v>
      </c>
      <c r="J10" t="str">
        <f>INDEX('教学进程安排表（卓越班）'!$A$1:$V$127,$E10,J$2)</f>
        <v>0</v>
      </c>
      <c r="K10" t="str">
        <f>INDEX('教学进程安排表（卓越班）'!$A$1:$V$127,$E10,K$2)</f>
        <v>0</v>
      </c>
      <c r="L10" t="str">
        <f>INDEX('教学进程安排表（卓越班）'!$A$1:$V$127,$E10,L$2)</f>
        <v>2周</v>
      </c>
      <c r="M10">
        <f>INDEX('教学进程安排表（卓越班）'!$A$1:$V$127,$E10,M$2)</f>
        <v>0</v>
      </c>
      <c r="N10">
        <f>INDEX('教学进程安排表（卓越班）'!$A$1:$V$127,$E10,N$2)</f>
        <v>0</v>
      </c>
      <c r="O10">
        <f>INDEX('教学进程安排表（卓越班）'!$A$1:$V$127,$E10,O$2)</f>
        <v>0</v>
      </c>
      <c r="P10">
        <f>INDEX('教学进程安排表（卓越班）'!$A$1:$V$127,$E10,P$2)</f>
        <v>0</v>
      </c>
      <c r="Q10">
        <f>INDEX('教学进程安排表（卓越班）'!$A$1:$V$127,$E10,Q$2)</f>
        <v>0</v>
      </c>
      <c r="R10">
        <f>INDEX('教学进程安排表（卓越班）'!$A$1:$V$127,$E10,R$2)</f>
        <v>0</v>
      </c>
      <c r="S10">
        <f>INDEX('教学进程安排表（卓越班）'!$A$1:$V$127,$E10,S$2)</f>
        <v>0</v>
      </c>
      <c r="W10" s="137" t="s">
        <v>490</v>
      </c>
      <c r="X10" s="142">
        <v>4</v>
      </c>
      <c r="Y10" s="143">
        <v>0</v>
      </c>
    </row>
    <row r="11" spans="1:25" ht="14.25">
      <c r="A11" s="123" t="s">
        <v>484</v>
      </c>
      <c r="D11" s="149" t="s">
        <v>514</v>
      </c>
      <c r="E11" s="125">
        <f>MATCH(D11,'教学进程安排表（卓越班）'!$D$1:$D$127,0)</f>
        <v>23</v>
      </c>
      <c r="F11">
        <f>INDEX('教学进程安排表（卓越班）'!$A$1:$V$127,$E11,F$2)</f>
        <v>1</v>
      </c>
      <c r="G11">
        <f>INDEX('教学进程安排表（卓越班）'!$A$1:$V$127,$E11,G$2)</f>
        <v>0</v>
      </c>
      <c r="H11">
        <f>INDEX('教学进程安排表（卓越班）'!$A$1:$V$127,$E11,H$2)</f>
        <v>0</v>
      </c>
      <c r="I11">
        <f>INDEX('教学进程安排表（卓越班）'!$A$1:$V$127,$E11,I$2)</f>
        <v>0</v>
      </c>
      <c r="J11">
        <f>INDEX('教学进程安排表（卓越班）'!$A$1:$V$127,$E11,J$2)</f>
        <v>0</v>
      </c>
      <c r="K11">
        <f>INDEX('教学进程安排表（卓越班）'!$A$1:$V$127,$E11,K$2)</f>
        <v>0</v>
      </c>
      <c r="L11">
        <f>INDEX('教学进程安排表（卓越班）'!$A$1:$V$127,$E11,L$2)</f>
        <v>0</v>
      </c>
      <c r="M11" t="str">
        <f>INDEX('教学进程安排表（卓越班）'!$A$1:$V$127,$E11,M$2)</f>
        <v>+1</v>
      </c>
      <c r="N11">
        <f>INDEX('教学进程安排表（卓越班）'!$A$1:$V$127,$E11,N$2)</f>
        <v>0</v>
      </c>
      <c r="O11">
        <f>INDEX('教学进程安排表（卓越班）'!$A$1:$V$127,$E11,O$2)</f>
        <v>0</v>
      </c>
      <c r="P11">
        <f>INDEX('教学进程安排表（卓越班）'!$A$1:$V$127,$E11,P$2)</f>
        <v>0</v>
      </c>
      <c r="Q11">
        <f>INDEX('教学进程安排表（卓越班）'!$A$1:$V$127,$E11,Q$2)</f>
        <v>0</v>
      </c>
      <c r="R11">
        <f>INDEX('教学进程安排表（卓越班）'!$A$1:$V$127,$E11,R$2)</f>
        <v>0</v>
      </c>
      <c r="S11">
        <f>INDEX('教学进程安排表（卓越班）'!$A$1:$V$127,$E11,S$2)</f>
        <v>0</v>
      </c>
      <c r="W11" s="137" t="s">
        <v>489</v>
      </c>
      <c r="X11" s="142">
        <v>1</v>
      </c>
      <c r="Y11" s="143">
        <v>0</v>
      </c>
    </row>
    <row r="12" spans="1:25" ht="14.25">
      <c r="A12" t="s">
        <v>485</v>
      </c>
      <c r="D12" s="16" t="s">
        <v>390</v>
      </c>
      <c r="E12" s="125">
        <f>MATCH(D12,'教学进程安排表（卓越班）'!$D$1:$D$127,0)</f>
        <v>36</v>
      </c>
      <c r="F12">
        <f>INDEX('教学进程安排表（卓越班）'!$A$1:$V$127,$E12,F$2)</f>
        <v>1</v>
      </c>
      <c r="G12">
        <f>INDEX('教学进程安排表（卓越班）'!$A$1:$V$127,$E12,G$2)</f>
        <v>0</v>
      </c>
      <c r="H12">
        <f>INDEX('教学进程安排表（卓越班）'!$A$1:$V$127,$E12,H$2)</f>
        <v>0</v>
      </c>
      <c r="I12">
        <f>INDEX('教学进程安排表（卓越班）'!$A$1:$V$127,$E12,I$2)</f>
        <v>0</v>
      </c>
      <c r="J12">
        <f>INDEX('教学进程安排表（卓越班）'!$A$1:$V$127,$E12,J$2)</f>
        <v>0</v>
      </c>
      <c r="K12">
        <f>INDEX('教学进程安排表（卓越班）'!$A$1:$V$127,$E12,K$2)</f>
        <v>0</v>
      </c>
      <c r="L12">
        <f>INDEX('教学进程安排表（卓越班）'!$A$1:$V$127,$E12,L$2)</f>
        <v>0</v>
      </c>
      <c r="M12" t="str">
        <f>INDEX('教学进程安排表（卓越班）'!$A$1:$V$127,$E12,M$2)</f>
        <v>+1</v>
      </c>
      <c r="N12">
        <f>INDEX('教学进程安排表（卓越班）'!$A$1:$V$127,$E12,N$2)</f>
        <v>0</v>
      </c>
      <c r="O12">
        <f>INDEX('教学进程安排表（卓越班）'!$A$1:$V$127,$E12,O$2)</f>
        <v>0</v>
      </c>
      <c r="P12">
        <f>INDEX('教学进程安排表（卓越班）'!$A$1:$V$127,$E12,P$2)</f>
        <v>0</v>
      </c>
      <c r="Q12">
        <f>INDEX('教学进程安排表（卓越班）'!$A$1:$V$127,$E12,Q$2)</f>
        <v>0</v>
      </c>
      <c r="R12">
        <f>INDEX('教学进程安排表（卓越班）'!$A$1:$V$127,$E12,R$2)</f>
        <v>0</v>
      </c>
      <c r="S12">
        <f>INDEX('教学进程安排表（卓越班）'!$A$1:$V$127,$E12,S$2)</f>
        <v>0</v>
      </c>
      <c r="W12" s="137" t="s">
        <v>491</v>
      </c>
      <c r="X12" s="142">
        <v>3</v>
      </c>
      <c r="Y12" s="143">
        <v>0</v>
      </c>
    </row>
    <row r="13" spans="1:25" ht="14.25">
      <c r="A13" t="s">
        <v>485</v>
      </c>
      <c r="D13" s="16" t="s">
        <v>392</v>
      </c>
      <c r="E13" s="125">
        <f>MATCH(D13,'教学进程安排表（卓越班）'!$D$1:$D$127,0)</f>
        <v>37</v>
      </c>
      <c r="F13">
        <f>INDEX('教学进程安排表（卓越班）'!$A$1:$V$127,$E13,F$2)</f>
        <v>3</v>
      </c>
      <c r="G13">
        <f>INDEX('教学进程安排表（卓越班）'!$A$1:$V$127,$E13,G$2)</f>
        <v>0</v>
      </c>
      <c r="H13">
        <f>INDEX('教学进程安排表（卓越班）'!$A$1:$V$127,$E13,H$2)</f>
        <v>0</v>
      </c>
      <c r="I13">
        <f>INDEX('教学进程安排表（卓越班）'!$A$1:$V$127,$E13,I$2)</f>
        <v>0</v>
      </c>
      <c r="J13">
        <f>INDEX('教学进程安排表（卓越班）'!$A$1:$V$127,$E13,J$2)</f>
        <v>0</v>
      </c>
      <c r="K13">
        <f>INDEX('教学进程安排表（卓越班）'!$A$1:$V$127,$E13,K$2)</f>
        <v>0</v>
      </c>
      <c r="L13">
        <f>INDEX('教学进程安排表（卓越班）'!$A$1:$V$127,$E13,L$2)</f>
        <v>0</v>
      </c>
      <c r="M13">
        <f>INDEX('教学进程安排表（卓越班）'!$A$1:$V$127,$E13,M$2)</f>
        <v>0</v>
      </c>
      <c r="N13" t="str">
        <f>INDEX('教学进程安排表（卓越班）'!$A$1:$V$127,$E13,N$2)</f>
        <v>+3</v>
      </c>
      <c r="O13">
        <f>INDEX('教学进程安排表（卓越班）'!$A$1:$V$127,$E13,O$2)</f>
        <v>0</v>
      </c>
      <c r="P13">
        <f>INDEX('教学进程安排表（卓越班）'!$A$1:$V$127,$E13,P$2)</f>
        <v>0</v>
      </c>
      <c r="Q13">
        <f>INDEX('教学进程安排表（卓越班）'!$A$1:$V$127,$E13,Q$2)</f>
        <v>0</v>
      </c>
      <c r="R13">
        <f>INDEX('教学进程安排表（卓越班）'!$A$1:$V$127,$E13,R$2)</f>
        <v>0</v>
      </c>
      <c r="S13">
        <f>INDEX('教学进程安排表（卓越班）'!$A$1:$V$127,$E13,S$2)</f>
        <v>0</v>
      </c>
      <c r="W13" s="137" t="s">
        <v>486</v>
      </c>
      <c r="X13" s="142">
        <v>7</v>
      </c>
      <c r="Y13" s="143">
        <v>0</v>
      </c>
    </row>
    <row r="14" spans="1:25" ht="14.25">
      <c r="A14" s="123" t="s">
        <v>487</v>
      </c>
      <c r="D14" s="15" t="s">
        <v>459</v>
      </c>
      <c r="E14" s="125" t="e">
        <f>MATCH(D14,'教学进程安排表（卓越班）'!$D$1:$D$127,0)</f>
        <v>#N/A</v>
      </c>
      <c r="F14" t="e">
        <f>INDEX('教学进程安排表（卓越班）'!$A$1:$V$127,$E14,F$2)</f>
        <v>#N/A</v>
      </c>
      <c r="G14" t="e">
        <f>INDEX('教学进程安排表（卓越班）'!$A$1:$V$127,$E14,G$2)</f>
        <v>#N/A</v>
      </c>
      <c r="H14" t="e">
        <f>INDEX('教学进程安排表（卓越班）'!$A$1:$V$127,$E14,H$2)</f>
        <v>#N/A</v>
      </c>
      <c r="I14" t="e">
        <f>INDEX('教学进程安排表（卓越班）'!$A$1:$V$127,$E14,I$2)</f>
        <v>#N/A</v>
      </c>
      <c r="J14" t="e">
        <f>INDEX('教学进程安排表（卓越班）'!$A$1:$V$127,$E14,J$2)</f>
        <v>#N/A</v>
      </c>
      <c r="K14" t="e">
        <f>INDEX('教学进程安排表（卓越班）'!$A$1:$V$127,$E14,K$2)</f>
        <v>#N/A</v>
      </c>
      <c r="L14" t="e">
        <f>INDEX('教学进程安排表（卓越班）'!$A$1:$V$127,$E14,L$2)</f>
        <v>#N/A</v>
      </c>
      <c r="M14" t="e">
        <f>INDEX('教学进程安排表（卓越班）'!$A$1:$V$127,$E14,M$2)</f>
        <v>#N/A</v>
      </c>
      <c r="N14" t="e">
        <f>INDEX('教学进程安排表（卓越班）'!$A$1:$V$127,$E14,N$2)</f>
        <v>#N/A</v>
      </c>
      <c r="O14" t="e">
        <f>INDEX('教学进程安排表（卓越班）'!$A$1:$V$127,$E14,O$2)</f>
        <v>#N/A</v>
      </c>
      <c r="P14" t="e">
        <f>INDEX('教学进程安排表（卓越班）'!$A$1:$V$127,$E14,P$2)</f>
        <v>#N/A</v>
      </c>
      <c r="Q14" t="e">
        <f>INDEX('教学进程安排表（卓越班）'!$A$1:$V$127,$E14,Q$2)</f>
        <v>#N/A</v>
      </c>
      <c r="R14" t="e">
        <f>INDEX('教学进程安排表（卓越班）'!$A$1:$V$127,$E14,R$2)</f>
        <v>#N/A</v>
      </c>
      <c r="S14" t="e">
        <f>INDEX('教学进程安排表（卓越班）'!$A$1:$V$127,$E14,S$2)</f>
        <v>#N/A</v>
      </c>
      <c r="W14" s="137" t="s">
        <v>492</v>
      </c>
      <c r="X14" s="142">
        <v>19</v>
      </c>
      <c r="Y14" s="143">
        <v>0</v>
      </c>
    </row>
    <row r="15" spans="1:25" ht="14.25">
      <c r="A15" s="123" t="s">
        <v>487</v>
      </c>
      <c r="D15" s="15" t="s">
        <v>460</v>
      </c>
      <c r="E15" s="125" t="e">
        <f>MATCH(D15,'教学进程安排表（卓越班）'!$D$1:$D$127,0)</f>
        <v>#N/A</v>
      </c>
      <c r="F15" t="e">
        <f>INDEX('教学进程安排表（卓越班）'!$A$1:$V$127,$E15,F$2)</f>
        <v>#N/A</v>
      </c>
      <c r="G15" t="e">
        <f>INDEX('教学进程安排表（卓越班）'!$A$1:$V$127,$E15,G$2)</f>
        <v>#N/A</v>
      </c>
      <c r="H15" t="e">
        <f>INDEX('教学进程安排表（卓越班）'!$A$1:$V$127,$E15,H$2)</f>
        <v>#N/A</v>
      </c>
      <c r="I15" t="e">
        <f>INDEX('教学进程安排表（卓越班）'!$A$1:$V$127,$E15,I$2)</f>
        <v>#N/A</v>
      </c>
      <c r="J15" t="e">
        <f>INDEX('教学进程安排表（卓越班）'!$A$1:$V$127,$E15,J$2)</f>
        <v>#N/A</v>
      </c>
      <c r="K15" t="e">
        <f>INDEX('教学进程安排表（卓越班）'!$A$1:$V$127,$E15,K$2)</f>
        <v>#N/A</v>
      </c>
      <c r="L15" t="e">
        <f>INDEX('教学进程安排表（卓越班）'!$A$1:$V$127,$E15,L$2)</f>
        <v>#N/A</v>
      </c>
      <c r="M15" t="e">
        <f>INDEX('教学进程安排表（卓越班）'!$A$1:$V$127,$E15,M$2)</f>
        <v>#N/A</v>
      </c>
      <c r="N15" t="e">
        <f>INDEX('教学进程安排表（卓越班）'!$A$1:$V$127,$E15,N$2)</f>
        <v>#N/A</v>
      </c>
      <c r="O15" t="e">
        <f>INDEX('教学进程安排表（卓越班）'!$A$1:$V$127,$E15,O$2)</f>
        <v>#N/A</v>
      </c>
      <c r="P15" t="e">
        <f>INDEX('教学进程安排表（卓越班）'!$A$1:$V$127,$E15,P$2)</f>
        <v>#N/A</v>
      </c>
      <c r="Q15" t="e">
        <f>INDEX('教学进程安排表（卓越班）'!$A$1:$V$127,$E15,Q$2)</f>
        <v>#N/A</v>
      </c>
      <c r="R15" t="e">
        <f>INDEX('教学进程安排表（卓越班）'!$A$1:$V$127,$E15,R$2)</f>
        <v>#N/A</v>
      </c>
      <c r="S15" t="e">
        <f>INDEX('教学进程安排表（卓越班）'!$A$1:$V$127,$E15,S$2)</f>
        <v>#N/A</v>
      </c>
      <c r="W15" s="138" t="s">
        <v>505</v>
      </c>
      <c r="X15" s="144">
        <v>43.5</v>
      </c>
      <c r="Y15" s="145">
        <v>36</v>
      </c>
    </row>
    <row r="16" spans="1:19" ht="14.25">
      <c r="A16" s="123" t="s">
        <v>487</v>
      </c>
      <c r="D16" s="15" t="s">
        <v>461</v>
      </c>
      <c r="E16" s="125" t="e">
        <f>MATCH(D16,'教学进程安排表（卓越班）'!$D$1:$D$127,0)</f>
        <v>#N/A</v>
      </c>
      <c r="F16" t="e">
        <f>INDEX('教学进程安排表（卓越班）'!$A$1:$V$127,$E16,F$2)</f>
        <v>#N/A</v>
      </c>
      <c r="G16" t="e">
        <f>INDEX('教学进程安排表（卓越班）'!$A$1:$V$127,$E16,G$2)</f>
        <v>#N/A</v>
      </c>
      <c r="H16" t="e">
        <f>INDEX('教学进程安排表（卓越班）'!$A$1:$V$127,$E16,H$2)</f>
        <v>#N/A</v>
      </c>
      <c r="I16" t="e">
        <f>INDEX('教学进程安排表（卓越班）'!$A$1:$V$127,$E16,I$2)</f>
        <v>#N/A</v>
      </c>
      <c r="J16" t="e">
        <f>INDEX('教学进程安排表（卓越班）'!$A$1:$V$127,$E16,J$2)</f>
        <v>#N/A</v>
      </c>
      <c r="K16" t="e">
        <f>INDEX('教学进程安排表（卓越班）'!$A$1:$V$127,$E16,K$2)</f>
        <v>#N/A</v>
      </c>
      <c r="L16" t="e">
        <f>INDEX('教学进程安排表（卓越班）'!$A$1:$V$127,$E16,L$2)</f>
        <v>#N/A</v>
      </c>
      <c r="M16" t="e">
        <f>INDEX('教学进程安排表（卓越班）'!$A$1:$V$127,$E16,M$2)</f>
        <v>#N/A</v>
      </c>
      <c r="N16" t="e">
        <f>INDEX('教学进程安排表（卓越班）'!$A$1:$V$127,$E16,N$2)</f>
        <v>#N/A</v>
      </c>
      <c r="O16" t="e">
        <f>INDEX('教学进程安排表（卓越班）'!$A$1:$V$127,$E16,O$2)</f>
        <v>#N/A</v>
      </c>
      <c r="P16" t="e">
        <f>INDEX('教学进程安排表（卓越班）'!$A$1:$V$127,$E16,P$2)</f>
        <v>#N/A</v>
      </c>
      <c r="Q16" t="e">
        <f>INDEX('教学进程安排表（卓越班）'!$A$1:$V$127,$E16,Q$2)</f>
        <v>#N/A</v>
      </c>
      <c r="R16" t="e">
        <f>INDEX('教学进程安排表（卓越班）'!$A$1:$V$127,$E16,R$2)</f>
        <v>#N/A</v>
      </c>
      <c r="S16" t="e">
        <f>INDEX('教学进程安排表（卓越班）'!$A$1:$V$127,$E16,S$2)</f>
        <v>#N/A</v>
      </c>
    </row>
    <row r="17" spans="1:19" ht="14.25">
      <c r="A17" t="s">
        <v>489</v>
      </c>
      <c r="D17" s="15" t="s">
        <v>414</v>
      </c>
      <c r="E17" s="125">
        <f>MATCH(D17,'教学进程安排表（卓越班）'!$D$1:$D$127,0)</f>
        <v>73</v>
      </c>
      <c r="F17">
        <f>INDEX('教学进程安排表（卓越班）'!$A$1:$V$127,$E17,F$2)</f>
        <v>1</v>
      </c>
      <c r="G17">
        <f>INDEX('教学进程安排表（卓越班）'!$A$1:$V$127,$E17,G$2)</f>
        <v>0</v>
      </c>
      <c r="H17">
        <f>INDEX('教学进程安排表（卓越班）'!$A$1:$V$127,$E17,H$2)</f>
        <v>0</v>
      </c>
      <c r="I17">
        <f>INDEX('教学进程安排表（卓越班）'!$A$1:$V$127,$E17,I$2)</f>
        <v>0</v>
      </c>
      <c r="J17">
        <f>INDEX('教学进程安排表（卓越班）'!$A$1:$V$127,$E17,J$2)</f>
        <v>0</v>
      </c>
      <c r="K17">
        <f>INDEX('教学进程安排表（卓越班）'!$A$1:$V$127,$E17,K$2)</f>
        <v>0</v>
      </c>
      <c r="L17">
        <f>INDEX('教学进程安排表（卓越班）'!$A$1:$V$127,$E17,L$2)</f>
        <v>0</v>
      </c>
      <c r="M17">
        <f>INDEX('教学进程安排表（卓越班）'!$A$1:$V$127,$E17,M$2)</f>
        <v>0</v>
      </c>
      <c r="N17">
        <f>INDEX('教学进程安排表（卓越班）'!$A$1:$V$127,$E17,N$2)</f>
        <v>0</v>
      </c>
      <c r="O17">
        <f>INDEX('教学进程安排表（卓越班）'!$A$1:$V$127,$E17,O$2)</f>
        <v>0</v>
      </c>
      <c r="P17" t="str">
        <f>INDEX('教学进程安排表（卓越班）'!$A$1:$V$127,$E17,P$2)</f>
        <v>+1</v>
      </c>
      <c r="Q17">
        <f>INDEX('教学进程安排表（卓越班）'!$A$1:$V$127,$E17,Q$2)</f>
        <v>0</v>
      </c>
      <c r="R17">
        <f>INDEX('教学进程安排表（卓越班）'!$A$1:$V$127,$E17,R$2)</f>
        <v>0</v>
      </c>
      <c r="S17">
        <f>INDEX('教学进程安排表（卓越班）'!$A$1:$V$127,$E17,S$2)</f>
        <v>0</v>
      </c>
    </row>
    <row r="18" spans="1:19" ht="14.25">
      <c r="A18" t="s">
        <v>490</v>
      </c>
      <c r="D18" t="s">
        <v>419</v>
      </c>
      <c r="E18" s="125">
        <f>MATCH(D18,'教学进程安排表（卓越班）'!$D$1:$D$127,0)</f>
        <v>82</v>
      </c>
      <c r="F18">
        <f>INDEX('教学进程安排表（卓越班）'!$A$1:$V$127,$E18,F$2)</f>
        <v>4</v>
      </c>
      <c r="G18">
        <f>INDEX('教学进程安排表（卓越班）'!$A$1:$V$127,$E18,G$2)</f>
        <v>0</v>
      </c>
      <c r="H18">
        <f>INDEX('教学进程安排表（卓越班）'!$A$1:$V$127,$E18,H$2)</f>
        <v>0</v>
      </c>
      <c r="I18">
        <f>INDEX('教学进程安排表（卓越班）'!$A$1:$V$127,$E18,I$2)</f>
        <v>0</v>
      </c>
      <c r="J18">
        <f>INDEX('教学进程安排表（卓越班）'!$A$1:$V$127,$E18,J$2)</f>
        <v>0</v>
      </c>
      <c r="K18">
        <f>INDEX('教学进程安排表（卓越班）'!$A$1:$V$127,$E18,K$2)</f>
        <v>0</v>
      </c>
      <c r="L18">
        <f>INDEX('教学进程安排表（卓越班）'!$A$1:$V$127,$E18,L$2)</f>
        <v>0</v>
      </c>
      <c r="M18">
        <f>INDEX('教学进程安排表（卓越班）'!$A$1:$V$127,$E18,M$2)</f>
        <v>0</v>
      </c>
      <c r="N18">
        <f>INDEX('教学进程安排表（卓越班）'!$A$1:$V$127,$E18,N$2)</f>
        <v>0</v>
      </c>
      <c r="O18">
        <f>INDEX('教学进程安排表（卓越班）'!$A$1:$V$127,$E18,O$2)</f>
        <v>0</v>
      </c>
      <c r="P18">
        <f>INDEX('教学进程安排表（卓越班）'!$A$1:$V$127,$E18,P$2)</f>
        <v>0</v>
      </c>
      <c r="Q18">
        <f>INDEX('教学进程安排表（卓越班）'!$A$1:$V$127,$E18,Q$2)</f>
        <v>0</v>
      </c>
      <c r="R18" t="str">
        <f>INDEX('教学进程安排表（卓越班）'!$A$1:$V$127,$E18,R$2)</f>
        <v>+4</v>
      </c>
      <c r="S18">
        <f>INDEX('教学进程安排表（卓越班）'!$A$1:$V$127,$E18,S$2)</f>
        <v>0</v>
      </c>
    </row>
    <row r="19" spans="1:19" ht="14.25">
      <c r="A19" t="s">
        <v>490</v>
      </c>
      <c r="D19" t="s">
        <v>420</v>
      </c>
      <c r="E19" s="125">
        <f>MATCH(D19,'教学进程安排表（卓越班）'!$D$1:$D$127,0)</f>
        <v>81</v>
      </c>
      <c r="F19">
        <f>INDEX('教学进程安排表（卓越班）'!$A$1:$V$127,$E19,F$2)</f>
        <v>2</v>
      </c>
      <c r="G19">
        <f>INDEX('教学进程安排表（卓越班）'!$A$1:$V$127,$E19,G$2)</f>
        <v>0</v>
      </c>
      <c r="H19">
        <f>INDEX('教学进程安排表（卓越班）'!$A$1:$V$127,$E19,H$2)</f>
        <v>0</v>
      </c>
      <c r="I19">
        <f>INDEX('教学进程安排表（卓越班）'!$A$1:$V$127,$E19,I$2)</f>
        <v>0</v>
      </c>
      <c r="J19">
        <f>INDEX('教学进程安排表（卓越班）'!$A$1:$V$127,$E19,J$2)</f>
        <v>0</v>
      </c>
      <c r="K19">
        <f>INDEX('教学进程安排表（卓越班）'!$A$1:$V$127,$E19,K$2)</f>
        <v>0</v>
      </c>
      <c r="L19">
        <f>INDEX('教学进程安排表（卓越班）'!$A$1:$V$127,$E19,L$2)</f>
        <v>0</v>
      </c>
      <c r="M19">
        <f>INDEX('教学进程安排表（卓越班）'!$A$1:$V$127,$E19,M$2)</f>
        <v>0</v>
      </c>
      <c r="N19">
        <f>INDEX('教学进程安排表（卓越班）'!$A$1:$V$127,$E19,N$2)</f>
        <v>0</v>
      </c>
      <c r="O19">
        <f>INDEX('教学进程安排表（卓越班）'!$A$1:$V$127,$E19,O$2)</f>
        <v>0</v>
      </c>
      <c r="P19">
        <f>INDEX('教学进程安排表（卓越班）'!$A$1:$V$127,$E19,P$2)</f>
        <v>0</v>
      </c>
      <c r="Q19" t="str">
        <f>INDEX('教学进程安排表（卓越班）'!$A$1:$V$127,$E19,Q$2)</f>
        <v>+2</v>
      </c>
      <c r="R19">
        <f>INDEX('教学进程安排表（卓越班）'!$A$1:$V$127,$E19,R$2)</f>
        <v>0</v>
      </c>
      <c r="S19">
        <f>INDEX('教学进程安排表（卓越班）'!$A$1:$V$127,$E19,S$2)</f>
        <v>0</v>
      </c>
    </row>
    <row r="20" spans="1:19" ht="14.25">
      <c r="A20" t="s">
        <v>491</v>
      </c>
      <c r="D20" s="5" t="s">
        <v>443</v>
      </c>
      <c r="E20" s="125" t="e">
        <f>MATCH(D20,'教学进程安排表（卓越班）'!$D$1:$D$127,0)</f>
        <v>#N/A</v>
      </c>
      <c r="F20" t="e">
        <f>INDEX('教学进程安排表（卓越班）'!$A$1:$V$127,$E20,F$2)</f>
        <v>#N/A</v>
      </c>
      <c r="G20" t="e">
        <f>INDEX('教学进程安排表（卓越班）'!$A$1:$V$127,$E20,G$2)</f>
        <v>#N/A</v>
      </c>
      <c r="H20" t="e">
        <f>INDEX('教学进程安排表（卓越班）'!$A$1:$V$127,$E20,H$2)</f>
        <v>#N/A</v>
      </c>
      <c r="I20" t="e">
        <f>INDEX('教学进程安排表（卓越班）'!$A$1:$V$127,$E20,I$2)</f>
        <v>#N/A</v>
      </c>
      <c r="J20" t="e">
        <f>INDEX('教学进程安排表（卓越班）'!$A$1:$V$127,$E20,J$2)</f>
        <v>#N/A</v>
      </c>
      <c r="K20" t="e">
        <f>INDEX('教学进程安排表（卓越班）'!$A$1:$V$127,$E20,K$2)</f>
        <v>#N/A</v>
      </c>
      <c r="L20" t="e">
        <f>INDEX('教学进程安排表（卓越班）'!$A$1:$V$127,$E20,L$2)</f>
        <v>#N/A</v>
      </c>
      <c r="M20" t="e">
        <f>INDEX('教学进程安排表（卓越班）'!$A$1:$V$127,$E20,M$2)</f>
        <v>#N/A</v>
      </c>
      <c r="N20" t="e">
        <f>INDEX('教学进程安排表（卓越班）'!$A$1:$V$127,$E20,N$2)</f>
        <v>#N/A</v>
      </c>
      <c r="O20" t="e">
        <f>INDEX('教学进程安排表（卓越班）'!$A$1:$V$127,$E20,O$2)</f>
        <v>#N/A</v>
      </c>
      <c r="P20" t="e">
        <f>INDEX('教学进程安排表（卓越班）'!$A$1:$V$127,$E20,P$2)</f>
        <v>#N/A</v>
      </c>
      <c r="Q20" t="e">
        <f>INDEX('教学进程安排表（卓越班）'!$A$1:$V$127,$E20,Q$2)</f>
        <v>#N/A</v>
      </c>
      <c r="R20" t="e">
        <f>INDEX('教学进程安排表（卓越班）'!$A$1:$V$127,$E20,R$2)</f>
        <v>#N/A</v>
      </c>
      <c r="S20" t="e">
        <f>INDEX('教学进程安排表（卓越班）'!$A$1:$V$127,$E20,S$2)</f>
        <v>#N/A</v>
      </c>
    </row>
    <row r="21" spans="1:19" ht="14.25">
      <c r="A21" t="s">
        <v>491</v>
      </c>
      <c r="D21" s="16" t="s">
        <v>423</v>
      </c>
      <c r="E21" s="125">
        <f>MATCH(D21,'教学进程安排表（卓越班）'!$D$1:$D$127,0)</f>
        <v>90</v>
      </c>
      <c r="F21">
        <f>INDEX('教学进程安排表（卓越班）'!$A$1:$V$127,$E21,F$2)</f>
        <v>2</v>
      </c>
      <c r="G21">
        <f>INDEX('教学进程安排表（卓越班）'!$A$1:$V$127,$E21,G$2)</f>
        <v>0</v>
      </c>
      <c r="H21">
        <f>INDEX('教学进程安排表（卓越班）'!$A$1:$V$127,$E21,H$2)</f>
        <v>0</v>
      </c>
      <c r="I21">
        <f>INDEX('教学进程安排表（卓越班）'!$A$1:$V$127,$E21,I$2)</f>
        <v>0</v>
      </c>
      <c r="J21">
        <f>INDEX('教学进程安排表（卓越班）'!$A$1:$V$127,$E21,J$2)</f>
        <v>0</v>
      </c>
      <c r="K21">
        <f>INDEX('教学进程安排表（卓越班）'!$A$1:$V$127,$E21,K$2)</f>
        <v>0</v>
      </c>
      <c r="L21">
        <f>INDEX('教学进程安排表（卓越班）'!$A$1:$V$127,$E21,L$2)</f>
        <v>0</v>
      </c>
      <c r="M21">
        <f>INDEX('教学进程安排表（卓越班）'!$A$1:$V$127,$E21,M$2)</f>
        <v>0</v>
      </c>
      <c r="N21">
        <f>INDEX('教学进程安排表（卓越班）'!$A$1:$V$127,$E21,N$2)</f>
        <v>0</v>
      </c>
      <c r="O21">
        <f>INDEX('教学进程安排表（卓越班）'!$A$1:$V$127,$E21,O$2)</f>
        <v>0</v>
      </c>
      <c r="P21">
        <f>INDEX('教学进程安排表（卓越班）'!$A$1:$V$127,$E21,P$2)</f>
        <v>0</v>
      </c>
      <c r="Q21" t="str">
        <f>INDEX('教学进程安排表（卓越班）'!$A$1:$V$127,$E21,Q$2)</f>
        <v>+2</v>
      </c>
      <c r="R21">
        <f>INDEX('教学进程安排表（卓越班）'!$A$1:$V$127,$E21,R$2)</f>
        <v>0</v>
      </c>
      <c r="S21">
        <f>INDEX('教学进程安排表（卓越班）'!$A$1:$V$127,$E21,S$2)</f>
        <v>0</v>
      </c>
    </row>
    <row r="22" spans="1:19" ht="14.25">
      <c r="A22" s="123" t="s">
        <v>493</v>
      </c>
      <c r="D22" s="5" t="s">
        <v>424</v>
      </c>
      <c r="E22" s="125">
        <f>MATCH(D22,'教学进程安排表（卓越班）'!$D$1:$D$127,0)</f>
        <v>101</v>
      </c>
      <c r="F22">
        <f>INDEX('教学进程安排表（卓越班）'!$A$1:$V$127,$E22,F$2)</f>
        <v>2</v>
      </c>
      <c r="G22">
        <f>INDEX('教学进程安排表（卓越班）'!$A$1:$V$127,$E22,G$2)</f>
        <v>0</v>
      </c>
      <c r="H22">
        <f>INDEX('教学进程安排表（卓越班）'!$A$1:$V$127,$E22,H$2)</f>
        <v>0</v>
      </c>
      <c r="I22">
        <f>INDEX('教学进程安排表（卓越班）'!$A$1:$V$127,$E22,I$2)</f>
        <v>0</v>
      </c>
      <c r="J22">
        <f>INDEX('教学进程安排表（卓越班）'!$A$1:$V$127,$E22,J$2)</f>
        <v>0</v>
      </c>
      <c r="K22">
        <f>INDEX('教学进程安排表（卓越班）'!$A$1:$V$127,$E22,K$2)</f>
        <v>0</v>
      </c>
      <c r="L22">
        <f>INDEX('教学进程安排表（卓越班）'!$A$1:$V$127,$E22,L$2)</f>
        <v>0</v>
      </c>
      <c r="M22">
        <f>INDEX('教学进程安排表（卓越班）'!$A$1:$V$127,$E22,M$2)</f>
        <v>0</v>
      </c>
      <c r="N22">
        <f>INDEX('教学进程安排表（卓越班）'!$A$1:$V$127,$E22,N$2)</f>
        <v>0</v>
      </c>
      <c r="O22" t="str">
        <f>INDEX('教学进程安排表（卓越班）'!$A$1:$V$127,$E22,O$2)</f>
        <v>+2</v>
      </c>
      <c r="P22">
        <f>INDEX('教学进程安排表（卓越班）'!$A$1:$V$127,$E22,P$2)</f>
        <v>0</v>
      </c>
      <c r="Q22">
        <f>INDEX('教学进程安排表（卓越班）'!$A$1:$V$127,$E22,Q$2)</f>
        <v>0</v>
      </c>
      <c r="R22">
        <f>INDEX('教学进程安排表（卓越班）'!$A$1:$V$127,$E22,R$2)</f>
        <v>0</v>
      </c>
      <c r="S22">
        <f>INDEX('教学进程安排表（卓越班）'!$A$1:$V$127,$E22,S$2)</f>
        <v>0</v>
      </c>
    </row>
    <row r="23" spans="1:19" ht="14.25">
      <c r="A23" s="123" t="s">
        <v>493</v>
      </c>
      <c r="D23" s="5" t="s">
        <v>447</v>
      </c>
      <c r="E23" s="125" t="e">
        <f>MATCH(D23,'教学进程安排表（卓越班）'!$D$1:$D$127,0)</f>
        <v>#N/A</v>
      </c>
      <c r="F23" t="e">
        <f>INDEX('教学进程安排表（卓越班）'!$A$1:$V$127,$E23,F$2)</f>
        <v>#N/A</v>
      </c>
      <c r="G23" t="e">
        <f>INDEX('教学进程安排表（卓越班）'!$A$1:$V$127,$E23,G$2)</f>
        <v>#N/A</v>
      </c>
      <c r="H23" t="e">
        <f>INDEX('教学进程安排表（卓越班）'!$A$1:$V$127,$E23,H$2)</f>
        <v>#N/A</v>
      </c>
      <c r="I23" t="e">
        <f>INDEX('教学进程安排表（卓越班）'!$A$1:$V$127,$E23,I$2)</f>
        <v>#N/A</v>
      </c>
      <c r="J23" t="e">
        <f>INDEX('教学进程安排表（卓越班）'!$A$1:$V$127,$E23,J$2)</f>
        <v>#N/A</v>
      </c>
      <c r="K23" t="e">
        <f>INDEX('教学进程安排表（卓越班）'!$A$1:$V$127,$E23,K$2)</f>
        <v>#N/A</v>
      </c>
      <c r="L23" t="e">
        <f>INDEX('教学进程安排表（卓越班）'!$A$1:$V$127,$E23,L$2)</f>
        <v>#N/A</v>
      </c>
      <c r="M23" t="e">
        <f>INDEX('教学进程安排表（卓越班）'!$A$1:$V$127,$E23,M$2)</f>
        <v>#N/A</v>
      </c>
      <c r="N23" t="e">
        <f>INDEX('教学进程安排表（卓越班）'!$A$1:$V$127,$E23,N$2)</f>
        <v>#N/A</v>
      </c>
      <c r="O23" t="e">
        <f>INDEX('教学进程安排表（卓越班）'!$A$1:$V$127,$E23,O$2)</f>
        <v>#N/A</v>
      </c>
      <c r="P23" t="e">
        <f>INDEX('教学进程安排表（卓越班）'!$A$1:$V$127,$E23,P$2)</f>
        <v>#N/A</v>
      </c>
      <c r="Q23" t="e">
        <f>INDEX('教学进程安排表（卓越班）'!$A$1:$V$127,$E23,Q$2)</f>
        <v>#N/A</v>
      </c>
      <c r="R23" t="e">
        <f>INDEX('教学进程安排表（卓越班）'!$A$1:$V$127,$E23,R$2)</f>
        <v>#N/A</v>
      </c>
      <c r="S23" t="e">
        <f>INDEX('教学进程安排表（卓越班）'!$A$1:$V$127,$E23,S$2)</f>
        <v>#N/A</v>
      </c>
    </row>
    <row r="24" spans="1:19" ht="14.25">
      <c r="A24" s="123" t="s">
        <v>493</v>
      </c>
      <c r="D24" s="16" t="s">
        <v>448</v>
      </c>
      <c r="E24" s="125" t="e">
        <f>MATCH(D24,'教学进程安排表（卓越班）'!$D$1:$D$127,0)</f>
        <v>#N/A</v>
      </c>
      <c r="F24" t="e">
        <f>INDEX('教学进程安排表（卓越班）'!$A$1:$V$127,$E24,F$2)</f>
        <v>#N/A</v>
      </c>
      <c r="G24" t="e">
        <f>INDEX('教学进程安排表（卓越班）'!$A$1:$V$127,$E24,G$2)</f>
        <v>#N/A</v>
      </c>
      <c r="H24" t="e">
        <f>INDEX('教学进程安排表（卓越班）'!$A$1:$V$127,$E24,H$2)</f>
        <v>#N/A</v>
      </c>
      <c r="I24" t="e">
        <f>INDEX('教学进程安排表（卓越班）'!$A$1:$V$127,$E24,I$2)</f>
        <v>#N/A</v>
      </c>
      <c r="J24" t="e">
        <f>INDEX('教学进程安排表（卓越班）'!$A$1:$V$127,$E24,J$2)</f>
        <v>#N/A</v>
      </c>
      <c r="K24" t="e">
        <f>INDEX('教学进程安排表（卓越班）'!$A$1:$V$127,$E24,K$2)</f>
        <v>#N/A</v>
      </c>
      <c r="L24" t="e">
        <f>INDEX('教学进程安排表（卓越班）'!$A$1:$V$127,$E24,L$2)</f>
        <v>#N/A</v>
      </c>
      <c r="M24" t="e">
        <f>INDEX('教学进程安排表（卓越班）'!$A$1:$V$127,$E24,M$2)</f>
        <v>#N/A</v>
      </c>
      <c r="N24" t="e">
        <f>INDEX('教学进程安排表（卓越班）'!$A$1:$V$127,$E24,N$2)</f>
        <v>#N/A</v>
      </c>
      <c r="O24" t="e">
        <f>INDEX('教学进程安排表（卓越班）'!$A$1:$V$127,$E24,O$2)</f>
        <v>#N/A</v>
      </c>
      <c r="P24" t="e">
        <f>INDEX('教学进程安排表（卓越班）'!$A$1:$V$127,$E24,P$2)</f>
        <v>#N/A</v>
      </c>
      <c r="Q24" t="e">
        <f>INDEX('教学进程安排表（卓越班）'!$A$1:$V$127,$E24,Q$2)</f>
        <v>#N/A</v>
      </c>
      <c r="R24" t="e">
        <f>INDEX('教学进程安排表（卓越班）'!$A$1:$V$127,$E24,R$2)</f>
        <v>#N/A</v>
      </c>
      <c r="S24" t="e">
        <f>INDEX('教学进程安排表（卓越班）'!$A$1:$V$127,$E24,S$2)</f>
        <v>#N/A</v>
      </c>
    </row>
    <row r="25" spans="1:6" ht="14.25">
      <c r="A25" s="123" t="s">
        <v>509</v>
      </c>
      <c r="D25" s="146" t="s">
        <v>511</v>
      </c>
      <c r="F25">
        <v>10</v>
      </c>
    </row>
  </sheetData>
  <sheetProtection/>
  <mergeCells count="15">
    <mergeCell ref="A3:B5"/>
    <mergeCell ref="C3:C5"/>
    <mergeCell ref="D3:D5"/>
    <mergeCell ref="E3:E5"/>
    <mergeCell ref="F3:F5"/>
    <mergeCell ref="G3:G5"/>
    <mergeCell ref="H3:K3"/>
    <mergeCell ref="L3:S3"/>
    <mergeCell ref="T3:T5"/>
    <mergeCell ref="U3:U5"/>
    <mergeCell ref="V3:V5"/>
    <mergeCell ref="H4:H5"/>
    <mergeCell ref="I4:I5"/>
    <mergeCell ref="J4:J5"/>
    <mergeCell ref="K4:K5"/>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Q192"/>
  <sheetViews>
    <sheetView zoomScalePageLayoutView="0" workbookViewId="0" topLeftCell="A1">
      <pane xSplit="2" ySplit="5" topLeftCell="C12" activePane="bottomRight" state="frozen"/>
      <selection pane="topLeft" activeCell="A1" sqref="A1"/>
      <selection pane="topRight" activeCell="C1" sqref="C1"/>
      <selection pane="bottomLeft" activeCell="A6" sqref="A6"/>
      <selection pane="bottomRight" activeCell="E39" sqref="E39"/>
    </sheetView>
  </sheetViews>
  <sheetFormatPr defaultColWidth="9.00390625" defaultRowHeight="14.25"/>
  <cols>
    <col min="1" max="1" width="2.625" style="9" customWidth="1"/>
    <col min="2" max="2" width="4.50390625" style="9" customWidth="1"/>
    <col min="3" max="3" width="12.125" style="6" customWidth="1"/>
    <col min="4" max="4" width="21.625" style="225" customWidth="1"/>
    <col min="5" max="5" width="11.125" style="9" customWidth="1"/>
    <col min="6" max="15" width="3.125" style="9" customWidth="1"/>
    <col min="16" max="16" width="8.50390625" style="9" customWidth="1"/>
    <col min="17" max="16384" width="9.00390625" style="7" customWidth="1"/>
  </cols>
  <sheetData>
    <row r="1" spans="1:3" ht="15.75" customHeight="1">
      <c r="A1" s="327" t="s">
        <v>282</v>
      </c>
      <c r="B1" s="328"/>
      <c r="C1" s="328"/>
    </row>
    <row r="2" spans="1:16" ht="37.5" customHeight="1">
      <c r="A2" s="330" t="s">
        <v>475</v>
      </c>
      <c r="B2" s="331"/>
      <c r="C2" s="331"/>
      <c r="D2" s="331"/>
      <c r="E2" s="331"/>
      <c r="F2" s="331"/>
      <c r="G2" s="331"/>
      <c r="H2" s="331"/>
      <c r="I2" s="331"/>
      <c r="J2" s="331"/>
      <c r="K2" s="331"/>
      <c r="L2" s="331"/>
      <c r="M2" s="331"/>
      <c r="N2" s="331"/>
      <c r="O2" s="331"/>
      <c r="P2" s="331"/>
    </row>
    <row r="3" spans="1:16" s="8" customFormat="1" ht="15" customHeight="1">
      <c r="A3" s="329" t="s">
        <v>29</v>
      </c>
      <c r="B3" s="329"/>
      <c r="C3" s="294" t="s">
        <v>30</v>
      </c>
      <c r="D3" s="334" t="s">
        <v>0</v>
      </c>
      <c r="E3" s="329" t="s">
        <v>31</v>
      </c>
      <c r="F3" s="329" t="s">
        <v>32</v>
      </c>
      <c r="G3" s="329" t="s">
        <v>33</v>
      </c>
      <c r="H3" s="329" t="s">
        <v>34</v>
      </c>
      <c r="I3" s="329"/>
      <c r="J3" s="329"/>
      <c r="K3" s="329"/>
      <c r="L3" s="329"/>
      <c r="M3" s="329"/>
      <c r="N3" s="329"/>
      <c r="O3" s="329"/>
      <c r="P3" s="329" t="s">
        <v>35</v>
      </c>
    </row>
    <row r="4" spans="1:16" s="8" customFormat="1" ht="15" customHeight="1">
      <c r="A4" s="329"/>
      <c r="B4" s="329"/>
      <c r="C4" s="295"/>
      <c r="D4" s="334"/>
      <c r="E4" s="329"/>
      <c r="F4" s="329"/>
      <c r="G4" s="329"/>
      <c r="H4" s="257">
        <v>1</v>
      </c>
      <c r="I4" s="257">
        <v>2</v>
      </c>
      <c r="J4" s="257">
        <v>3</v>
      </c>
      <c r="K4" s="257">
        <v>4</v>
      </c>
      <c r="L4" s="257">
        <v>5</v>
      </c>
      <c r="M4" s="257">
        <v>6</v>
      </c>
      <c r="N4" s="257">
        <v>7</v>
      </c>
      <c r="O4" s="257">
        <v>8</v>
      </c>
      <c r="P4" s="329"/>
    </row>
    <row r="5" spans="1:16" s="8" customFormat="1" ht="21.75" customHeight="1">
      <c r="A5" s="329"/>
      <c r="B5" s="329"/>
      <c r="C5" s="295"/>
      <c r="D5" s="334"/>
      <c r="E5" s="329"/>
      <c r="F5" s="329"/>
      <c r="G5" s="329"/>
      <c r="H5" s="257"/>
      <c r="I5" s="257"/>
      <c r="J5" s="257"/>
      <c r="K5" s="257"/>
      <c r="L5" s="257"/>
      <c r="M5" s="257"/>
      <c r="N5" s="257"/>
      <c r="O5" s="257"/>
      <c r="P5" s="329"/>
    </row>
    <row r="6" spans="1:16" s="8" customFormat="1" ht="19.5" customHeight="1">
      <c r="A6" s="333" t="s">
        <v>36</v>
      </c>
      <c r="B6" s="329" t="s">
        <v>251</v>
      </c>
      <c r="C6" s="194" t="s">
        <v>38</v>
      </c>
      <c r="D6" s="258" t="s">
        <v>37</v>
      </c>
      <c r="E6" s="257">
        <v>2</v>
      </c>
      <c r="F6" s="257">
        <v>2</v>
      </c>
      <c r="G6" s="257">
        <v>0</v>
      </c>
      <c r="H6" s="257">
        <v>2</v>
      </c>
      <c r="I6" s="257"/>
      <c r="J6" s="257"/>
      <c r="K6" s="257"/>
      <c r="L6" s="257"/>
      <c r="M6" s="257"/>
      <c r="N6" s="257"/>
      <c r="O6" s="257"/>
      <c r="P6" s="257"/>
    </row>
    <row r="7" spans="1:16" s="8" customFormat="1" ht="29.25" customHeight="1">
      <c r="A7" s="333"/>
      <c r="B7" s="329"/>
      <c r="C7" s="202"/>
      <c r="D7" s="226"/>
      <c r="E7" s="257"/>
      <c r="F7" s="257"/>
      <c r="G7" s="257"/>
      <c r="H7" s="257"/>
      <c r="I7" s="257"/>
      <c r="J7" s="257"/>
      <c r="K7" s="257"/>
      <c r="L7" s="257"/>
      <c r="M7" s="257"/>
      <c r="N7" s="257"/>
      <c r="O7" s="257"/>
      <c r="P7" s="259"/>
    </row>
    <row r="8" spans="1:16" s="8" customFormat="1" ht="29.25" customHeight="1">
      <c r="A8" s="333"/>
      <c r="B8" s="329"/>
      <c r="C8" s="202" t="s">
        <v>297</v>
      </c>
      <c r="D8" s="226" t="s">
        <v>39</v>
      </c>
      <c r="E8" s="198">
        <v>1</v>
      </c>
      <c r="F8" s="257"/>
      <c r="G8" s="257"/>
      <c r="H8" s="257"/>
      <c r="I8" s="257"/>
      <c r="J8" s="257"/>
      <c r="K8" s="257"/>
      <c r="L8" s="257"/>
      <c r="M8" s="257"/>
      <c r="N8" s="257"/>
      <c r="O8" s="257"/>
      <c r="P8" s="259"/>
    </row>
    <row r="9" spans="1:16" s="8" customFormat="1" ht="29.25" customHeight="1">
      <c r="A9" s="333"/>
      <c r="B9" s="329"/>
      <c r="C9" s="202"/>
      <c r="D9" s="226"/>
      <c r="E9" s="198"/>
      <c r="F9" s="257"/>
      <c r="G9" s="257"/>
      <c r="H9" s="257"/>
      <c r="I9" s="257"/>
      <c r="J9" s="257"/>
      <c r="K9" s="257"/>
      <c r="L9" s="257"/>
      <c r="M9" s="257"/>
      <c r="N9" s="257"/>
      <c r="O9" s="257"/>
      <c r="P9" s="259"/>
    </row>
    <row r="10" spans="1:16" s="8" customFormat="1" ht="19.5" customHeight="1">
      <c r="A10" s="333"/>
      <c r="B10" s="329"/>
      <c r="C10" s="194" t="s">
        <v>457</v>
      </c>
      <c r="D10" s="258" t="s">
        <v>458</v>
      </c>
      <c r="E10" s="203">
        <v>1</v>
      </c>
      <c r="F10" s="257"/>
      <c r="G10" s="257"/>
      <c r="H10" s="257"/>
      <c r="I10" s="257">
        <v>1</v>
      </c>
      <c r="J10" s="257"/>
      <c r="K10" s="257"/>
      <c r="L10" s="257"/>
      <c r="M10" s="257"/>
      <c r="N10" s="257"/>
      <c r="O10" s="257"/>
      <c r="P10" s="257"/>
    </row>
    <row r="11" spans="1:16" s="8" customFormat="1" ht="19.5" customHeight="1">
      <c r="A11" s="333"/>
      <c r="B11" s="329" t="s">
        <v>64</v>
      </c>
      <c r="C11" s="329"/>
      <c r="D11" s="329"/>
      <c r="E11" s="257">
        <f>SUM(E6:E10)</f>
        <v>4</v>
      </c>
      <c r="F11" s="257">
        <f aca="true" t="shared" si="0" ref="F11:O11">SUM(F6:F10)</f>
        <v>2</v>
      </c>
      <c r="G11" s="257">
        <f t="shared" si="0"/>
        <v>0</v>
      </c>
      <c r="H11" s="257">
        <f t="shared" si="0"/>
        <v>2</v>
      </c>
      <c r="I11" s="257">
        <f t="shared" si="0"/>
        <v>1</v>
      </c>
      <c r="J11" s="257">
        <f t="shared" si="0"/>
        <v>0</v>
      </c>
      <c r="K11" s="257">
        <f t="shared" si="0"/>
        <v>0</v>
      </c>
      <c r="L11" s="257">
        <f t="shared" si="0"/>
        <v>0</v>
      </c>
      <c r="M11" s="257">
        <f t="shared" si="0"/>
        <v>0</v>
      </c>
      <c r="N11" s="257">
        <f t="shared" si="0"/>
        <v>0</v>
      </c>
      <c r="O11" s="257">
        <f t="shared" si="0"/>
        <v>0</v>
      </c>
      <c r="P11" s="257"/>
    </row>
    <row r="12" spans="1:16" s="8" customFormat="1" ht="25.5" customHeight="1">
      <c r="A12" s="333"/>
      <c r="B12" s="333" t="s">
        <v>252</v>
      </c>
      <c r="C12" s="260" t="s">
        <v>391</v>
      </c>
      <c r="D12" s="261" t="s">
        <v>392</v>
      </c>
      <c r="E12" s="257">
        <v>3</v>
      </c>
      <c r="F12" s="257"/>
      <c r="G12" s="257"/>
      <c r="H12" s="257"/>
      <c r="I12" s="257"/>
      <c r="J12" s="257">
        <v>3</v>
      </c>
      <c r="K12" s="257"/>
      <c r="L12" s="257"/>
      <c r="M12" s="257"/>
      <c r="N12" s="257"/>
      <c r="O12" s="257"/>
      <c r="P12" s="259"/>
    </row>
    <row r="13" spans="1:16" s="8" customFormat="1" ht="19.5" customHeight="1">
      <c r="A13" s="333"/>
      <c r="B13" s="333"/>
      <c r="C13" s="260" t="s">
        <v>446</v>
      </c>
      <c r="D13" s="261" t="s">
        <v>424</v>
      </c>
      <c r="E13" s="205">
        <v>2</v>
      </c>
      <c r="F13" s="262"/>
      <c r="G13" s="192"/>
      <c r="H13" s="263"/>
      <c r="I13" s="264"/>
      <c r="J13" s="264"/>
      <c r="K13" s="263"/>
      <c r="L13" s="263"/>
      <c r="M13" s="263"/>
      <c r="N13" s="263"/>
      <c r="O13" s="263"/>
      <c r="P13" s="192"/>
    </row>
    <row r="14" spans="1:16" s="8" customFormat="1" ht="19.5" customHeight="1">
      <c r="A14" s="333"/>
      <c r="B14" s="333"/>
      <c r="C14" s="211" t="s">
        <v>647</v>
      </c>
      <c r="D14" s="188" t="s">
        <v>684</v>
      </c>
      <c r="E14" s="205">
        <v>6</v>
      </c>
      <c r="F14" s="192"/>
      <c r="G14" s="192"/>
      <c r="H14" s="204"/>
      <c r="I14" s="204"/>
      <c r="J14" s="204"/>
      <c r="K14" s="204"/>
      <c r="L14" s="204"/>
      <c r="M14" s="204"/>
      <c r="N14" s="265"/>
      <c r="O14" s="204"/>
      <c r="P14" s="192"/>
    </row>
    <row r="15" spans="1:16" s="8" customFormat="1" ht="19.5" customHeight="1">
      <c r="A15" s="333"/>
      <c r="B15" s="333"/>
      <c r="C15" s="185"/>
      <c r="D15" s="266"/>
      <c r="E15" s="185"/>
      <c r="F15" s="185"/>
      <c r="G15" s="185"/>
      <c r="H15" s="185"/>
      <c r="I15" s="185"/>
      <c r="J15" s="185"/>
      <c r="K15" s="185"/>
      <c r="L15" s="185"/>
      <c r="M15" s="185"/>
      <c r="N15" s="192"/>
      <c r="O15" s="192"/>
      <c r="P15" s="192"/>
    </row>
    <row r="16" spans="1:16" s="8" customFormat="1" ht="19.5" customHeight="1">
      <c r="A16" s="333"/>
      <c r="B16" s="333"/>
      <c r="C16" s="185"/>
      <c r="D16" s="266"/>
      <c r="E16" s="185"/>
      <c r="F16" s="185"/>
      <c r="G16" s="185"/>
      <c r="H16" s="185"/>
      <c r="I16" s="185"/>
      <c r="J16" s="185"/>
      <c r="K16" s="185"/>
      <c r="L16" s="185"/>
      <c r="M16" s="185"/>
      <c r="N16" s="192"/>
      <c r="O16" s="192"/>
      <c r="P16" s="192"/>
    </row>
    <row r="17" spans="1:16" s="8" customFormat="1" ht="19.5" customHeight="1">
      <c r="A17" s="333"/>
      <c r="B17" s="329" t="s">
        <v>64</v>
      </c>
      <c r="C17" s="329"/>
      <c r="D17" s="329"/>
      <c r="E17" s="192">
        <f>SUM(E12:E16)</f>
        <v>11</v>
      </c>
      <c r="F17" s="192">
        <f aca="true" t="shared" si="1" ref="F17:O17">SUM(F12:F16)</f>
        <v>0</v>
      </c>
      <c r="G17" s="192">
        <f t="shared" si="1"/>
        <v>0</v>
      </c>
      <c r="H17" s="192">
        <f t="shared" si="1"/>
        <v>0</v>
      </c>
      <c r="I17" s="192">
        <f t="shared" si="1"/>
        <v>0</v>
      </c>
      <c r="J17" s="192">
        <f t="shared" si="1"/>
        <v>3</v>
      </c>
      <c r="K17" s="192">
        <f t="shared" si="1"/>
        <v>0</v>
      </c>
      <c r="L17" s="192">
        <f t="shared" si="1"/>
        <v>0</v>
      </c>
      <c r="M17" s="192">
        <f t="shared" si="1"/>
        <v>0</v>
      </c>
      <c r="N17" s="192">
        <f t="shared" si="1"/>
        <v>0</v>
      </c>
      <c r="O17" s="192">
        <f t="shared" si="1"/>
        <v>0</v>
      </c>
      <c r="P17" s="192"/>
    </row>
    <row r="18" spans="1:16" s="8" customFormat="1" ht="19.5" customHeight="1">
      <c r="A18" s="333"/>
      <c r="B18" s="333" t="s">
        <v>253</v>
      </c>
      <c r="C18" s="211" t="s">
        <v>640</v>
      </c>
      <c r="D18" s="261" t="s">
        <v>603</v>
      </c>
      <c r="E18" s="205">
        <v>4</v>
      </c>
      <c r="F18" s="185"/>
      <c r="G18" s="185"/>
      <c r="H18" s="185"/>
      <c r="I18" s="185"/>
      <c r="J18" s="185"/>
      <c r="K18" s="185"/>
      <c r="L18" s="185"/>
      <c r="M18" s="185"/>
      <c r="N18" s="185"/>
      <c r="O18" s="185"/>
      <c r="P18" s="192"/>
    </row>
    <row r="19" spans="1:16" s="8" customFormat="1" ht="19.5" customHeight="1">
      <c r="A19" s="333"/>
      <c r="B19" s="333"/>
      <c r="C19" s="260" t="s">
        <v>441</v>
      </c>
      <c r="D19" s="261" t="s">
        <v>602</v>
      </c>
      <c r="E19" s="205">
        <v>2</v>
      </c>
      <c r="F19" s="204"/>
      <c r="G19" s="192"/>
      <c r="H19" s="204"/>
      <c r="I19" s="204"/>
      <c r="J19" s="204"/>
      <c r="K19" s="210"/>
      <c r="L19" s="204"/>
      <c r="M19" s="192"/>
      <c r="N19" s="262"/>
      <c r="O19" s="262"/>
      <c r="P19" s="192"/>
    </row>
    <row r="20" spans="1:16" s="8" customFormat="1" ht="19.5" customHeight="1">
      <c r="A20" s="333"/>
      <c r="B20" s="333"/>
      <c r="C20" s="211" t="s">
        <v>644</v>
      </c>
      <c r="D20" s="188" t="s">
        <v>645</v>
      </c>
      <c r="E20" s="205">
        <v>1</v>
      </c>
      <c r="F20" s="191"/>
      <c r="G20" s="192"/>
      <c r="H20" s="204"/>
      <c r="I20" s="204"/>
      <c r="J20" s="204"/>
      <c r="K20" s="210"/>
      <c r="L20" s="210"/>
      <c r="M20" s="210"/>
      <c r="N20" s="262"/>
      <c r="O20" s="262"/>
      <c r="P20" s="192"/>
    </row>
    <row r="21" spans="1:16" s="8" customFormat="1" ht="19.5" customHeight="1">
      <c r="A21" s="333"/>
      <c r="B21" s="333"/>
      <c r="C21" s="211" t="s">
        <v>630</v>
      </c>
      <c r="D21" s="188" t="s">
        <v>631</v>
      </c>
      <c r="E21" s="205">
        <v>1</v>
      </c>
      <c r="F21" s="191"/>
      <c r="G21" s="192"/>
      <c r="H21" s="204"/>
      <c r="I21" s="204"/>
      <c r="J21" s="204"/>
      <c r="K21" s="210"/>
      <c r="L21" s="210"/>
      <c r="M21" s="210"/>
      <c r="N21" s="262"/>
      <c r="O21" s="262"/>
      <c r="P21" s="192"/>
    </row>
    <row r="22" spans="1:16" s="8" customFormat="1" ht="19.5" customHeight="1">
      <c r="A22" s="333"/>
      <c r="B22" s="333"/>
      <c r="C22" s="211" t="s">
        <v>637</v>
      </c>
      <c r="D22" s="188" t="s">
        <v>638</v>
      </c>
      <c r="E22" s="205">
        <v>1</v>
      </c>
      <c r="F22" s="191"/>
      <c r="G22" s="192"/>
      <c r="H22" s="204"/>
      <c r="I22" s="204"/>
      <c r="J22" s="204"/>
      <c r="K22" s="210"/>
      <c r="L22" s="210"/>
      <c r="M22" s="210"/>
      <c r="N22" s="262"/>
      <c r="O22" s="262"/>
      <c r="P22" s="192"/>
    </row>
    <row r="23" spans="1:16" s="8" customFormat="1" ht="19.5" customHeight="1">
      <c r="A23" s="333"/>
      <c r="B23" s="333"/>
      <c r="C23" s="260" t="s">
        <v>444</v>
      </c>
      <c r="D23" s="267" t="s">
        <v>682</v>
      </c>
      <c r="E23" s="205">
        <v>2</v>
      </c>
      <c r="F23" s="192"/>
      <c r="G23" s="192"/>
      <c r="H23" s="192"/>
      <c r="I23" s="192"/>
      <c r="J23" s="192"/>
      <c r="K23" s="192"/>
      <c r="L23" s="192"/>
      <c r="M23" s="192"/>
      <c r="N23" s="192"/>
      <c r="O23" s="192"/>
      <c r="P23" s="192"/>
    </row>
    <row r="24" spans="1:16" s="8" customFormat="1" ht="19.5" customHeight="1">
      <c r="A24" s="333"/>
      <c r="B24" s="329" t="s">
        <v>64</v>
      </c>
      <c r="C24" s="329"/>
      <c r="D24" s="329"/>
      <c r="E24" s="192">
        <f>SUM(E18:E23)</f>
        <v>11</v>
      </c>
      <c r="F24" s="192">
        <f aca="true" t="shared" si="2" ref="F24:O24">SUM(F18:F23)</f>
        <v>0</v>
      </c>
      <c r="G24" s="192">
        <f t="shared" si="2"/>
        <v>0</v>
      </c>
      <c r="H24" s="192">
        <f t="shared" si="2"/>
        <v>0</v>
      </c>
      <c r="I24" s="192">
        <f t="shared" si="2"/>
        <v>0</v>
      </c>
      <c r="J24" s="192">
        <f t="shared" si="2"/>
        <v>0</v>
      </c>
      <c r="K24" s="192">
        <f t="shared" si="2"/>
        <v>0</v>
      </c>
      <c r="L24" s="192">
        <f t="shared" si="2"/>
        <v>0</v>
      </c>
      <c r="M24" s="192">
        <f t="shared" si="2"/>
        <v>0</v>
      </c>
      <c r="N24" s="192">
        <f t="shared" si="2"/>
        <v>0</v>
      </c>
      <c r="O24" s="192">
        <f t="shared" si="2"/>
        <v>0</v>
      </c>
      <c r="P24" s="192"/>
    </row>
    <row r="25" spans="1:16" s="8" customFormat="1" ht="19.5" customHeight="1">
      <c r="A25" s="333"/>
      <c r="B25" s="333" t="s">
        <v>299</v>
      </c>
      <c r="C25" s="260" t="s">
        <v>389</v>
      </c>
      <c r="D25" s="261" t="s">
        <v>390</v>
      </c>
      <c r="E25" s="192">
        <v>1</v>
      </c>
      <c r="F25" s="192"/>
      <c r="G25" s="192"/>
      <c r="H25" s="204"/>
      <c r="I25" s="204"/>
      <c r="J25" s="204"/>
      <c r="K25" s="204"/>
      <c r="L25" s="204"/>
      <c r="M25" s="204"/>
      <c r="N25" s="204"/>
      <c r="O25" s="204"/>
      <c r="P25" s="192"/>
    </row>
    <row r="26" spans="1:16" s="8" customFormat="1" ht="19.5" customHeight="1">
      <c r="A26" s="333"/>
      <c r="B26" s="333"/>
      <c r="C26" s="260" t="s">
        <v>437</v>
      </c>
      <c r="D26" s="261" t="s">
        <v>414</v>
      </c>
      <c r="E26" s="262">
        <v>1</v>
      </c>
      <c r="F26" s="262"/>
      <c r="G26" s="262"/>
      <c r="H26" s="262"/>
      <c r="I26" s="262"/>
      <c r="J26" s="262"/>
      <c r="K26" s="262"/>
      <c r="L26" s="204"/>
      <c r="M26" s="204"/>
      <c r="N26" s="204"/>
      <c r="O26" s="257"/>
      <c r="P26" s="257"/>
    </row>
    <row r="27" spans="1:16" s="8" customFormat="1" ht="19.5" customHeight="1">
      <c r="A27" s="333"/>
      <c r="B27" s="333"/>
      <c r="C27" s="211" t="s">
        <v>633</v>
      </c>
      <c r="D27" s="188" t="s">
        <v>634</v>
      </c>
      <c r="E27" s="205">
        <v>10</v>
      </c>
      <c r="F27" s="204"/>
      <c r="G27" s="192"/>
      <c r="H27" s="204"/>
      <c r="I27" s="204"/>
      <c r="J27" s="204"/>
      <c r="K27" s="204"/>
      <c r="L27" s="204"/>
      <c r="M27" s="204"/>
      <c r="N27" s="204"/>
      <c r="O27" s="204"/>
      <c r="P27" s="257"/>
    </row>
    <row r="28" spans="1:16" s="8" customFormat="1" ht="19.5" customHeight="1">
      <c r="A28" s="333"/>
      <c r="B28" s="333"/>
      <c r="C28" s="260"/>
      <c r="D28" s="261"/>
      <c r="E28" s="205"/>
      <c r="F28" s="204"/>
      <c r="G28" s="192"/>
      <c r="H28" s="204"/>
      <c r="I28" s="204"/>
      <c r="J28" s="204"/>
      <c r="K28" s="204"/>
      <c r="L28" s="204"/>
      <c r="M28" s="204"/>
      <c r="N28" s="204"/>
      <c r="O28" s="204"/>
      <c r="P28" s="257"/>
    </row>
    <row r="29" spans="1:16" s="8" customFormat="1" ht="19.5" customHeight="1">
      <c r="A29" s="333"/>
      <c r="B29" s="333"/>
      <c r="C29" s="260"/>
      <c r="D29" s="261"/>
      <c r="E29" s="205"/>
      <c r="F29" s="204"/>
      <c r="G29" s="192"/>
      <c r="H29" s="204"/>
      <c r="I29" s="204"/>
      <c r="J29" s="204"/>
      <c r="K29" s="204"/>
      <c r="L29" s="204"/>
      <c r="M29" s="204"/>
      <c r="N29" s="204"/>
      <c r="O29" s="204"/>
      <c r="P29" s="257"/>
    </row>
    <row r="30" spans="1:16" s="8" customFormat="1" ht="19.5" customHeight="1">
      <c r="A30" s="333"/>
      <c r="B30" s="329" t="s">
        <v>64</v>
      </c>
      <c r="C30" s="329"/>
      <c r="D30" s="329"/>
      <c r="E30" s="192">
        <f>SUM(E25:E29)</f>
        <v>12</v>
      </c>
      <c r="F30" s="192">
        <f aca="true" t="shared" si="3" ref="F30:O30">SUM(F25:F29)</f>
        <v>0</v>
      </c>
      <c r="G30" s="192">
        <f t="shared" si="3"/>
        <v>0</v>
      </c>
      <c r="H30" s="192">
        <f t="shared" si="3"/>
        <v>0</v>
      </c>
      <c r="I30" s="192">
        <f t="shared" si="3"/>
        <v>0</v>
      </c>
      <c r="J30" s="192">
        <f t="shared" si="3"/>
        <v>0</v>
      </c>
      <c r="K30" s="192">
        <f t="shared" si="3"/>
        <v>0</v>
      </c>
      <c r="L30" s="192">
        <f t="shared" si="3"/>
        <v>0</v>
      </c>
      <c r="M30" s="192">
        <f t="shared" si="3"/>
        <v>0</v>
      </c>
      <c r="N30" s="192">
        <f t="shared" si="3"/>
        <v>0</v>
      </c>
      <c r="O30" s="192">
        <f t="shared" si="3"/>
        <v>0</v>
      </c>
      <c r="P30" s="257"/>
    </row>
    <row r="31" spans="1:16" s="8" customFormat="1" ht="19.5" customHeight="1">
      <c r="A31" s="333"/>
      <c r="B31" s="333" t="s">
        <v>254</v>
      </c>
      <c r="C31" s="211" t="s">
        <v>650</v>
      </c>
      <c r="D31" s="188" t="s">
        <v>683</v>
      </c>
      <c r="E31" s="192">
        <v>16</v>
      </c>
      <c r="F31" s="192"/>
      <c r="G31" s="192"/>
      <c r="H31" s="204"/>
      <c r="I31" s="204"/>
      <c r="J31" s="204"/>
      <c r="K31" s="204"/>
      <c r="L31" s="204"/>
      <c r="M31" s="204"/>
      <c r="N31" s="204"/>
      <c r="O31" s="204"/>
      <c r="P31" s="192"/>
    </row>
    <row r="32" spans="1:16" s="8" customFormat="1" ht="19.5" customHeight="1">
      <c r="A32" s="333"/>
      <c r="B32" s="333"/>
      <c r="C32" s="260"/>
      <c r="D32" s="261"/>
      <c r="E32" s="204"/>
      <c r="F32" s="204"/>
      <c r="G32" s="192"/>
      <c r="H32" s="204"/>
      <c r="I32" s="204"/>
      <c r="J32" s="204"/>
      <c r="K32" s="204"/>
      <c r="L32" s="204"/>
      <c r="M32" s="204"/>
      <c r="N32" s="204"/>
      <c r="O32" s="204"/>
      <c r="P32" s="257"/>
    </row>
    <row r="33" spans="1:16" s="8" customFormat="1" ht="19.5" customHeight="1">
      <c r="A33" s="333"/>
      <c r="B33" s="333"/>
      <c r="C33" s="260"/>
      <c r="D33" s="261"/>
      <c r="E33" s="204"/>
      <c r="F33" s="204"/>
      <c r="G33" s="192"/>
      <c r="H33" s="204"/>
      <c r="I33" s="204"/>
      <c r="J33" s="204"/>
      <c r="K33" s="204"/>
      <c r="L33" s="204"/>
      <c r="M33" s="204"/>
      <c r="N33" s="204"/>
      <c r="O33" s="204"/>
      <c r="P33" s="257"/>
    </row>
    <row r="34" spans="1:16" s="8" customFormat="1" ht="19.5" customHeight="1">
      <c r="A34" s="333"/>
      <c r="B34" s="333"/>
      <c r="C34" s="260"/>
      <c r="D34" s="261"/>
      <c r="E34" s="204"/>
      <c r="F34" s="204"/>
      <c r="G34" s="192"/>
      <c r="H34" s="204"/>
      <c r="I34" s="204"/>
      <c r="J34" s="204"/>
      <c r="K34" s="204"/>
      <c r="L34" s="204"/>
      <c r="M34" s="204"/>
      <c r="N34" s="204"/>
      <c r="O34" s="204"/>
      <c r="P34" s="257"/>
    </row>
    <row r="35" spans="1:16" s="8" customFormat="1" ht="19.5" customHeight="1">
      <c r="A35" s="333"/>
      <c r="B35" s="329" t="s">
        <v>64</v>
      </c>
      <c r="C35" s="329"/>
      <c r="D35" s="329"/>
      <c r="E35" s="192">
        <f>SUM(E31:E34)</f>
        <v>16</v>
      </c>
      <c r="F35" s="192">
        <f aca="true" t="shared" si="4" ref="F35:O35">SUM(F31:F34)</f>
        <v>0</v>
      </c>
      <c r="G35" s="192">
        <f t="shared" si="4"/>
        <v>0</v>
      </c>
      <c r="H35" s="192">
        <f t="shared" si="4"/>
        <v>0</v>
      </c>
      <c r="I35" s="192">
        <f t="shared" si="4"/>
        <v>0</v>
      </c>
      <c r="J35" s="192">
        <f t="shared" si="4"/>
        <v>0</v>
      </c>
      <c r="K35" s="192">
        <f t="shared" si="4"/>
        <v>0</v>
      </c>
      <c r="L35" s="192">
        <f t="shared" si="4"/>
        <v>0</v>
      </c>
      <c r="M35" s="192">
        <f t="shared" si="4"/>
        <v>0</v>
      </c>
      <c r="N35" s="192">
        <f t="shared" si="4"/>
        <v>0</v>
      </c>
      <c r="O35" s="192">
        <f t="shared" si="4"/>
        <v>0</v>
      </c>
      <c r="P35" s="257"/>
    </row>
    <row r="36" spans="1:16" s="8" customFormat="1" ht="26.25" customHeight="1">
      <c r="A36" s="333"/>
      <c r="B36" s="329" t="s">
        <v>49</v>
      </c>
      <c r="C36" s="329"/>
      <c r="D36" s="329"/>
      <c r="E36" s="257">
        <v>10</v>
      </c>
      <c r="F36" s="257"/>
      <c r="G36" s="257"/>
      <c r="H36" s="257"/>
      <c r="I36" s="257"/>
      <c r="J36" s="257"/>
      <c r="K36" s="257"/>
      <c r="L36" s="257"/>
      <c r="M36" s="257"/>
      <c r="N36" s="257"/>
      <c r="O36" s="257"/>
      <c r="P36" s="257" t="s">
        <v>40</v>
      </c>
    </row>
    <row r="37" spans="1:16" s="8" customFormat="1" ht="19.5" customHeight="1">
      <c r="A37" s="329" t="s">
        <v>41</v>
      </c>
      <c r="B37" s="329"/>
      <c r="C37" s="329"/>
      <c r="D37" s="329"/>
      <c r="E37" s="257">
        <f>E11+E17+E24+E35+E36+E30</f>
        <v>64</v>
      </c>
      <c r="F37" s="257">
        <f aca="true" t="shared" si="5" ref="F37:O37">F11+F17+F24+F35+F36</f>
        <v>2</v>
      </c>
      <c r="G37" s="257">
        <f t="shared" si="5"/>
        <v>0</v>
      </c>
      <c r="H37" s="257">
        <f t="shared" si="5"/>
        <v>2</v>
      </c>
      <c r="I37" s="257">
        <f t="shared" si="5"/>
        <v>1</v>
      </c>
      <c r="J37" s="257">
        <f t="shared" si="5"/>
        <v>3</v>
      </c>
      <c r="K37" s="257">
        <f t="shared" si="5"/>
        <v>0</v>
      </c>
      <c r="L37" s="257">
        <f t="shared" si="5"/>
        <v>0</v>
      </c>
      <c r="M37" s="257">
        <f t="shared" si="5"/>
        <v>0</v>
      </c>
      <c r="N37" s="257">
        <f t="shared" si="5"/>
        <v>0</v>
      </c>
      <c r="O37" s="257">
        <f t="shared" si="5"/>
        <v>0</v>
      </c>
      <c r="P37" s="257"/>
    </row>
    <row r="38" ht="15.75">
      <c r="Q38" s="10"/>
    </row>
    <row r="39" spans="1:17" ht="18" customHeight="1">
      <c r="A39" s="332" t="s">
        <v>601</v>
      </c>
      <c r="B39" s="332"/>
      <c r="C39" s="332"/>
      <c r="D39" s="332"/>
      <c r="E39" s="9">
        <f>E37/'教学进程安排表（卓越班）'!F121</f>
        <v>0.3208020050125313</v>
      </c>
      <c r="Q39" s="10"/>
    </row>
    <row r="40" ht="15.75">
      <c r="Q40" s="10"/>
    </row>
    <row r="41" ht="15.75">
      <c r="Q41" s="10"/>
    </row>
    <row r="42" ht="15.75">
      <c r="Q42" s="10"/>
    </row>
    <row r="43" ht="15.75">
      <c r="Q43" s="10"/>
    </row>
    <row r="44" ht="15.75">
      <c r="Q44" s="10"/>
    </row>
    <row r="45" ht="15.75">
      <c r="Q45" s="10"/>
    </row>
    <row r="46" ht="15.75">
      <c r="Q46" s="10"/>
    </row>
    <row r="47" ht="15.75">
      <c r="Q47" s="10"/>
    </row>
    <row r="48" ht="15.75">
      <c r="Q48" s="10"/>
    </row>
    <row r="49" ht="15.75">
      <c r="Q49" s="10"/>
    </row>
    <row r="50" ht="15.75">
      <c r="Q50" s="10"/>
    </row>
    <row r="51" ht="15.75">
      <c r="Q51" s="10"/>
    </row>
    <row r="52" ht="15.75">
      <c r="Q52" s="10"/>
    </row>
    <row r="53" ht="15.75">
      <c r="Q53" s="10"/>
    </row>
    <row r="54" ht="15.75">
      <c r="Q54" s="10"/>
    </row>
    <row r="55" ht="15.75">
      <c r="Q55" s="10"/>
    </row>
    <row r="56" ht="15.75">
      <c r="Q56" s="10"/>
    </row>
    <row r="57" ht="15.75">
      <c r="Q57" s="10"/>
    </row>
    <row r="58" ht="15.75">
      <c r="Q58" s="10"/>
    </row>
    <row r="59" ht="15.75">
      <c r="Q59" s="10"/>
    </row>
    <row r="60" ht="15.75">
      <c r="Q60" s="10"/>
    </row>
    <row r="61" ht="15.75">
      <c r="Q61" s="10"/>
    </row>
    <row r="62" ht="15.75">
      <c r="Q62" s="10"/>
    </row>
    <row r="63" ht="15.75">
      <c r="Q63" s="10"/>
    </row>
    <row r="64" ht="15.75">
      <c r="Q64" s="10"/>
    </row>
    <row r="65" ht="15.75">
      <c r="Q65" s="10"/>
    </row>
    <row r="66" ht="15.75">
      <c r="Q66" s="10"/>
    </row>
    <row r="67" ht="15.75">
      <c r="Q67" s="10"/>
    </row>
    <row r="68" ht="15.75">
      <c r="Q68" s="10"/>
    </row>
    <row r="69" ht="15.75">
      <c r="Q69" s="10"/>
    </row>
    <row r="70" ht="15.75">
      <c r="Q70" s="10"/>
    </row>
    <row r="71" ht="15.75">
      <c r="Q71" s="10"/>
    </row>
    <row r="72" ht="15.75">
      <c r="Q72" s="10"/>
    </row>
    <row r="73" ht="15.75">
      <c r="Q73" s="10"/>
    </row>
    <row r="74" ht="15.75">
      <c r="Q74" s="10"/>
    </row>
    <row r="75" ht="15.75">
      <c r="Q75" s="10"/>
    </row>
    <row r="76" ht="15.75">
      <c r="Q76" s="10"/>
    </row>
    <row r="77" ht="15.75">
      <c r="Q77" s="10"/>
    </row>
    <row r="78" ht="15.75">
      <c r="Q78" s="10"/>
    </row>
    <row r="79" ht="15.75">
      <c r="Q79" s="10"/>
    </row>
    <row r="80" ht="15.75">
      <c r="Q80" s="10"/>
    </row>
    <row r="81" ht="15.75">
      <c r="Q81" s="10"/>
    </row>
    <row r="82" ht="15.75">
      <c r="Q82" s="10"/>
    </row>
    <row r="83" ht="15.75">
      <c r="Q83" s="10"/>
    </row>
    <row r="84" ht="15.75">
      <c r="Q84" s="10"/>
    </row>
    <row r="85" ht="15.75">
      <c r="Q85" s="10"/>
    </row>
    <row r="86" ht="15.75">
      <c r="Q86" s="10"/>
    </row>
    <row r="87" ht="15.75">
      <c r="Q87" s="10"/>
    </row>
    <row r="88" ht="15.75">
      <c r="Q88" s="10"/>
    </row>
    <row r="89" ht="15.75">
      <c r="Q89" s="10"/>
    </row>
    <row r="90" ht="15.75">
      <c r="Q90" s="10"/>
    </row>
    <row r="91" ht="15.75">
      <c r="Q91" s="10"/>
    </row>
    <row r="92" ht="15.75">
      <c r="Q92" s="10"/>
    </row>
    <row r="93" ht="15.75">
      <c r="Q93" s="10"/>
    </row>
    <row r="94" ht="15.75">
      <c r="Q94" s="10"/>
    </row>
    <row r="95" ht="15.75">
      <c r="Q95" s="10"/>
    </row>
    <row r="96" ht="15.75">
      <c r="Q96" s="10"/>
    </row>
    <row r="97" ht="15.75">
      <c r="Q97" s="10"/>
    </row>
    <row r="98" ht="15.75">
      <c r="Q98" s="10"/>
    </row>
    <row r="99" ht="15.75">
      <c r="Q99" s="10"/>
    </row>
    <row r="100" ht="15.75">
      <c r="Q100" s="10"/>
    </row>
    <row r="101" ht="15.75">
      <c r="Q101" s="10"/>
    </row>
    <row r="102" ht="15.75">
      <c r="Q102" s="10"/>
    </row>
    <row r="103" ht="15.75">
      <c r="Q103" s="10"/>
    </row>
    <row r="104" ht="15.75">
      <c r="Q104" s="10"/>
    </row>
    <row r="105" ht="15.75">
      <c r="Q105" s="10"/>
    </row>
    <row r="106" ht="15.75">
      <c r="Q106" s="10"/>
    </row>
    <row r="107" ht="15.75">
      <c r="Q107" s="10"/>
    </row>
    <row r="108" ht="15.75">
      <c r="Q108" s="10"/>
    </row>
    <row r="109" ht="15.75">
      <c r="Q109" s="10"/>
    </row>
    <row r="110" ht="15.75">
      <c r="Q110" s="10"/>
    </row>
    <row r="111" ht="15.75">
      <c r="Q111" s="10"/>
    </row>
    <row r="112" ht="15.75">
      <c r="Q112" s="10"/>
    </row>
    <row r="113" ht="15.75">
      <c r="Q113" s="10"/>
    </row>
    <row r="114" ht="15.75">
      <c r="Q114" s="10"/>
    </row>
    <row r="115" ht="15.75">
      <c r="Q115" s="10"/>
    </row>
    <row r="116" ht="15.75">
      <c r="Q116" s="10"/>
    </row>
    <row r="117" ht="15.75">
      <c r="Q117" s="10"/>
    </row>
    <row r="118" ht="15.75">
      <c r="Q118" s="10"/>
    </row>
    <row r="119" ht="15.75">
      <c r="Q119" s="10"/>
    </row>
    <row r="120" ht="15.75">
      <c r="Q120" s="10"/>
    </row>
    <row r="121" ht="15.75">
      <c r="Q121" s="10"/>
    </row>
    <row r="122" ht="15.75">
      <c r="Q122" s="10"/>
    </row>
    <row r="123" ht="15.75">
      <c r="Q123" s="10"/>
    </row>
    <row r="124" ht="15.75">
      <c r="Q124" s="10"/>
    </row>
    <row r="125" ht="15.75">
      <c r="Q125" s="10"/>
    </row>
    <row r="126" ht="15.75">
      <c r="Q126" s="10"/>
    </row>
    <row r="127" ht="15.75">
      <c r="Q127" s="10"/>
    </row>
    <row r="128" ht="15.75">
      <c r="Q128" s="10"/>
    </row>
    <row r="129" ht="15.75">
      <c r="Q129" s="10"/>
    </row>
    <row r="130" ht="15.75">
      <c r="Q130" s="10"/>
    </row>
    <row r="131" ht="15.75">
      <c r="Q131" s="10"/>
    </row>
    <row r="132" ht="15.75">
      <c r="Q132" s="10"/>
    </row>
    <row r="133" ht="15.75">
      <c r="Q133" s="10"/>
    </row>
    <row r="134" ht="15.75">
      <c r="Q134" s="10"/>
    </row>
    <row r="135" ht="15.75">
      <c r="Q135" s="10"/>
    </row>
    <row r="136" ht="15.75">
      <c r="Q136" s="10"/>
    </row>
    <row r="137" ht="15.75">
      <c r="Q137" s="10"/>
    </row>
    <row r="138" ht="15.75">
      <c r="Q138" s="10"/>
    </row>
    <row r="139" ht="15.75">
      <c r="Q139" s="10"/>
    </row>
    <row r="140" ht="15.75">
      <c r="Q140" s="10"/>
    </row>
    <row r="141" ht="15.75">
      <c r="Q141" s="10"/>
    </row>
    <row r="142" ht="15.75">
      <c r="Q142" s="10"/>
    </row>
    <row r="143" ht="15.75">
      <c r="Q143" s="10"/>
    </row>
    <row r="144" ht="15.75">
      <c r="Q144" s="10"/>
    </row>
    <row r="145" ht="15.75">
      <c r="Q145" s="10"/>
    </row>
    <row r="146" ht="15.75">
      <c r="Q146" s="10"/>
    </row>
    <row r="147" ht="15.75">
      <c r="Q147" s="10"/>
    </row>
    <row r="148" ht="15.75">
      <c r="Q148" s="10"/>
    </row>
    <row r="149" ht="15.75">
      <c r="Q149" s="10"/>
    </row>
    <row r="150" ht="15.75">
      <c r="Q150" s="10"/>
    </row>
    <row r="151" ht="15.75">
      <c r="Q151" s="10"/>
    </row>
    <row r="152" ht="15.75">
      <c r="Q152" s="10"/>
    </row>
    <row r="153" ht="15.75">
      <c r="Q153" s="10"/>
    </row>
    <row r="154" ht="15.75">
      <c r="Q154" s="10"/>
    </row>
    <row r="155" ht="15.75">
      <c r="Q155" s="10"/>
    </row>
    <row r="156" ht="15.75">
      <c r="Q156" s="10"/>
    </row>
    <row r="157" ht="15.75">
      <c r="Q157" s="10"/>
    </row>
    <row r="158" ht="15.75">
      <c r="Q158" s="10"/>
    </row>
    <row r="159" ht="15.75">
      <c r="Q159" s="10"/>
    </row>
    <row r="160" ht="15.75">
      <c r="Q160" s="10"/>
    </row>
    <row r="161" ht="15.75">
      <c r="Q161" s="10"/>
    </row>
    <row r="162" ht="15.75">
      <c r="Q162" s="10"/>
    </row>
    <row r="163" ht="15.75">
      <c r="Q163" s="10"/>
    </row>
    <row r="164" ht="15.75">
      <c r="Q164" s="10"/>
    </row>
    <row r="165" ht="15.75">
      <c r="Q165" s="10"/>
    </row>
    <row r="166" ht="15.75">
      <c r="Q166" s="10"/>
    </row>
    <row r="167" ht="15.75">
      <c r="Q167" s="10"/>
    </row>
    <row r="168" ht="15.75">
      <c r="Q168" s="10"/>
    </row>
    <row r="169" ht="15.75">
      <c r="Q169" s="10"/>
    </row>
    <row r="170" ht="15.75">
      <c r="Q170" s="10"/>
    </row>
    <row r="171" ht="15.75">
      <c r="Q171" s="10"/>
    </row>
    <row r="172" ht="15.75">
      <c r="Q172" s="10"/>
    </row>
    <row r="173" ht="15.75">
      <c r="Q173" s="10"/>
    </row>
    <row r="174" ht="15.75">
      <c r="Q174" s="10"/>
    </row>
    <row r="175" ht="15.75">
      <c r="Q175" s="10"/>
    </row>
    <row r="176" ht="15.75">
      <c r="Q176" s="10"/>
    </row>
    <row r="177" ht="15.75">
      <c r="Q177" s="10"/>
    </row>
    <row r="178" ht="15.75">
      <c r="Q178" s="10"/>
    </row>
    <row r="179" ht="15.75">
      <c r="Q179" s="10"/>
    </row>
    <row r="180" ht="15.75">
      <c r="Q180" s="10"/>
    </row>
    <row r="181" ht="15.75">
      <c r="Q181" s="10"/>
    </row>
    <row r="182" ht="15.75">
      <c r="Q182" s="10"/>
    </row>
    <row r="183" ht="15.75">
      <c r="Q183" s="10"/>
    </row>
    <row r="184" ht="15.75">
      <c r="Q184" s="10"/>
    </row>
    <row r="185" ht="15.75">
      <c r="Q185" s="10"/>
    </row>
    <row r="186" ht="15.75">
      <c r="Q186" s="10"/>
    </row>
    <row r="187" ht="15.75">
      <c r="Q187" s="10"/>
    </row>
    <row r="188" ht="15.75">
      <c r="Q188" s="10"/>
    </row>
    <row r="189" ht="15.75">
      <c r="Q189" s="10"/>
    </row>
    <row r="190" ht="15.75">
      <c r="Q190" s="10"/>
    </row>
    <row r="191" ht="15.75">
      <c r="Q191" s="10"/>
    </row>
    <row r="192" ht="15.75">
      <c r="Q192" s="10"/>
    </row>
  </sheetData>
  <sheetProtection/>
  <mergeCells count="24">
    <mergeCell ref="B35:D35"/>
    <mergeCell ref="A37:D37"/>
    <mergeCell ref="B25:B29"/>
    <mergeCell ref="C3:C5"/>
    <mergeCell ref="B30:D30"/>
    <mergeCell ref="D3:D5"/>
    <mergeCell ref="A39:D39"/>
    <mergeCell ref="B11:D11"/>
    <mergeCell ref="B12:B16"/>
    <mergeCell ref="B17:D17"/>
    <mergeCell ref="B18:B23"/>
    <mergeCell ref="B24:D24"/>
    <mergeCell ref="B31:B34"/>
    <mergeCell ref="A6:A36"/>
    <mergeCell ref="B6:B10"/>
    <mergeCell ref="B36:D36"/>
    <mergeCell ref="A1:C1"/>
    <mergeCell ref="F3:F5"/>
    <mergeCell ref="A2:P2"/>
    <mergeCell ref="G3:G5"/>
    <mergeCell ref="H3:O3"/>
    <mergeCell ref="P3:P5"/>
    <mergeCell ref="E3:E5"/>
    <mergeCell ref="A3:B5"/>
  </mergeCells>
  <printOptions/>
  <pageMargins left="0.25" right="0.25" top="0.75" bottom="0.75" header="0.3" footer="0.3"/>
  <pageSetup horizontalDpi="200" verticalDpi="200" orientation="portrait" paperSize="9" r:id="rId1"/>
  <headerFooter alignWithMargins="0">
    <oddFooter>&amp;C&amp;10 21</oddFooter>
  </headerFooter>
</worksheet>
</file>

<file path=xl/worksheets/sheet4.xml><?xml version="1.0" encoding="utf-8"?>
<worksheet xmlns="http://schemas.openxmlformats.org/spreadsheetml/2006/main" xmlns:r="http://schemas.openxmlformats.org/officeDocument/2006/relationships">
  <dimension ref="A2:Y23"/>
  <sheetViews>
    <sheetView zoomScalePageLayoutView="0" workbookViewId="0" topLeftCell="A4">
      <selection activeCell="O6" sqref="O6"/>
    </sheetView>
  </sheetViews>
  <sheetFormatPr defaultColWidth="9.00390625" defaultRowHeight="14.25"/>
  <cols>
    <col min="1" max="1" width="10.25390625" style="17" customWidth="1"/>
    <col min="2" max="2" width="5.625" style="17" customWidth="1"/>
    <col min="3" max="3" width="6.00390625" style="17" bestFit="1" customWidth="1"/>
    <col min="4" max="4" width="4.50390625" style="17" bestFit="1" customWidth="1"/>
    <col min="5" max="5" width="5.00390625" style="19" bestFit="1" customWidth="1"/>
    <col min="6" max="6" width="4.50390625" style="18" bestFit="1" customWidth="1"/>
    <col min="7" max="7" width="5.875" style="17" bestFit="1" customWidth="1"/>
    <col min="8" max="8" width="5.25390625" style="17" customWidth="1"/>
    <col min="9" max="9" width="5.875" style="17" bestFit="1" customWidth="1"/>
    <col min="10" max="10" width="4.50390625" style="17" bestFit="1" customWidth="1"/>
    <col min="11" max="11" width="10.75390625" style="17" customWidth="1"/>
    <col min="12" max="12" width="4.75390625" style="17" customWidth="1"/>
    <col min="13" max="13" width="5.875" style="17" bestFit="1" customWidth="1"/>
    <col min="14" max="14" width="10.875" style="17" customWidth="1"/>
    <col min="15" max="15" width="7.125" style="17" bestFit="1" customWidth="1"/>
    <col min="16" max="16" width="6.75390625" style="17" bestFit="1" customWidth="1"/>
    <col min="17" max="17" width="5.50390625" style="17" customWidth="1"/>
    <col min="18" max="18" width="5.875" style="17" bestFit="1" customWidth="1"/>
    <col min="19" max="19" width="7.375" style="17" bestFit="1" customWidth="1"/>
    <col min="20" max="20" width="5.875" style="17" bestFit="1" customWidth="1"/>
    <col min="21" max="21" width="9.00390625" style="17" customWidth="1"/>
    <col min="22" max="22" width="9.00390625" style="17" hidden="1" customWidth="1"/>
    <col min="23" max="23" width="7.875" style="17" hidden="1" customWidth="1"/>
    <col min="24" max="25" width="0" style="17" hidden="1" customWidth="1"/>
    <col min="26" max="16384" width="9.00390625" style="17" customWidth="1"/>
  </cols>
  <sheetData>
    <row r="1" ht="11.25" customHeight="1"/>
    <row r="2" spans="1:20" ht="27.75" customHeight="1" thickBot="1">
      <c r="A2" s="339" t="s">
        <v>306</v>
      </c>
      <c r="B2" s="339"/>
      <c r="C2" s="339"/>
      <c r="D2" s="339"/>
      <c r="E2" s="339"/>
      <c r="F2" s="339"/>
      <c r="G2" s="339"/>
      <c r="H2" s="339"/>
      <c r="I2" s="339"/>
      <c r="J2" s="339"/>
      <c r="K2" s="339"/>
      <c r="L2" s="339"/>
      <c r="M2" s="339"/>
      <c r="N2" s="339"/>
      <c r="O2" s="339"/>
      <c r="P2" s="339"/>
      <c r="Q2" s="339"/>
      <c r="R2" s="339"/>
      <c r="S2" s="339"/>
      <c r="T2" s="339"/>
    </row>
    <row r="3" spans="1:25" ht="14.25">
      <c r="A3" s="340" t="s">
        <v>267</v>
      </c>
      <c r="B3" s="343" t="s">
        <v>65</v>
      </c>
      <c r="C3" s="346" t="s">
        <v>268</v>
      </c>
      <c r="D3" s="349" t="s">
        <v>269</v>
      </c>
      <c r="E3" s="335"/>
      <c r="F3" s="335" t="s">
        <v>270</v>
      </c>
      <c r="G3" s="335"/>
      <c r="H3" s="335"/>
      <c r="I3" s="335"/>
      <c r="J3" s="335" t="s">
        <v>271</v>
      </c>
      <c r="K3" s="336"/>
      <c r="L3" s="351" t="s">
        <v>272</v>
      </c>
      <c r="M3" s="335"/>
      <c r="N3" s="335" t="s">
        <v>273</v>
      </c>
      <c r="O3" s="335"/>
      <c r="P3" s="336"/>
      <c r="Q3" s="351" t="s">
        <v>274</v>
      </c>
      <c r="R3" s="335"/>
      <c r="S3" s="335" t="s">
        <v>275</v>
      </c>
      <c r="T3" s="346"/>
      <c r="V3" s="169" t="s">
        <v>595</v>
      </c>
      <c r="W3" s="335" t="s">
        <v>273</v>
      </c>
      <c r="X3" s="335"/>
      <c r="Y3" s="336"/>
    </row>
    <row r="4" spans="1:25" ht="14.25">
      <c r="A4" s="341"/>
      <c r="B4" s="344"/>
      <c r="C4" s="347"/>
      <c r="D4" s="350"/>
      <c r="E4" s="337"/>
      <c r="F4" s="337" t="s">
        <v>276</v>
      </c>
      <c r="G4" s="337"/>
      <c r="H4" s="337" t="s">
        <v>277</v>
      </c>
      <c r="I4" s="337"/>
      <c r="J4" s="337"/>
      <c r="K4" s="338"/>
      <c r="L4" s="352"/>
      <c r="M4" s="337"/>
      <c r="N4" s="337"/>
      <c r="O4" s="337"/>
      <c r="P4" s="338"/>
      <c r="Q4" s="352"/>
      <c r="R4" s="337"/>
      <c r="S4" s="337"/>
      <c r="T4" s="347"/>
      <c r="W4" s="337"/>
      <c r="X4" s="337"/>
      <c r="Y4" s="338"/>
    </row>
    <row r="5" spans="1:24" ht="15" thickBot="1">
      <c r="A5" s="342"/>
      <c r="B5" s="345"/>
      <c r="C5" s="348"/>
      <c r="D5" s="38" t="s">
        <v>65</v>
      </c>
      <c r="E5" s="39" t="s">
        <v>278</v>
      </c>
      <c r="F5" s="39" t="s">
        <v>65</v>
      </c>
      <c r="G5" s="39" t="s">
        <v>278</v>
      </c>
      <c r="H5" s="39" t="s">
        <v>65</v>
      </c>
      <c r="I5" s="39" t="s">
        <v>278</v>
      </c>
      <c r="J5" s="39" t="s">
        <v>65</v>
      </c>
      <c r="K5" s="40" t="s">
        <v>278</v>
      </c>
      <c r="L5" s="41" t="s">
        <v>279</v>
      </c>
      <c r="M5" s="39" t="s">
        <v>278</v>
      </c>
      <c r="N5" s="39" t="s">
        <v>279</v>
      </c>
      <c r="O5" s="39" t="s">
        <v>65</v>
      </c>
      <c r="P5" s="40" t="s">
        <v>278</v>
      </c>
      <c r="Q5" s="41" t="s">
        <v>65</v>
      </c>
      <c r="R5" s="39" t="s">
        <v>278</v>
      </c>
      <c r="S5" s="39" t="s">
        <v>65</v>
      </c>
      <c r="T5" s="37" t="s">
        <v>278</v>
      </c>
      <c r="W5" s="39" t="s">
        <v>279</v>
      </c>
      <c r="X5" s="174" t="s">
        <v>608</v>
      </c>
    </row>
    <row r="6" spans="1:24" ht="34.5" customHeight="1" thickBot="1">
      <c r="A6" s="57" t="s">
        <v>300</v>
      </c>
      <c r="B6" s="180">
        <f>INDEX('教学进程安排表（卓越班）'!AJ:AJ,V6)</f>
        <v>50.5</v>
      </c>
      <c r="C6" s="43">
        <f>B6/$B$17</f>
        <v>0.2531328320802005</v>
      </c>
      <c r="D6" s="44">
        <f>B6</f>
        <v>50.5</v>
      </c>
      <c r="E6" s="45">
        <f>D6/$B$17</f>
        <v>0.2531328320802005</v>
      </c>
      <c r="F6" s="42"/>
      <c r="G6" s="45"/>
      <c r="H6" s="42"/>
      <c r="I6" s="45"/>
      <c r="J6" s="42"/>
      <c r="K6" s="46"/>
      <c r="L6" s="47">
        <f>INDEX('教学进程安排表（卓越班）'!AI:AI,V6)</f>
        <v>566</v>
      </c>
      <c r="M6" s="45">
        <f>L6/$L$17</f>
        <v>0.28557013118062563</v>
      </c>
      <c r="N6" s="42" t="str">
        <f>CONCATENATE(X6,"W+",W6)</f>
        <v>1W+329</v>
      </c>
      <c r="O6" s="42">
        <f>INDEX('教学进程安排表（卓越班）'!AH:AH,V6)</f>
        <v>12.1875</v>
      </c>
      <c r="P6" s="176">
        <f>O6/$B$17</f>
        <v>0.06109022556390977</v>
      </c>
      <c r="Q6" s="44">
        <f>'教学进程安排表（卓越班）'!F27</f>
        <v>50.5</v>
      </c>
      <c r="R6" s="45">
        <f aca="true" t="shared" si="0" ref="R6:R17">Q6/$B$17</f>
        <v>0.2531328320802005</v>
      </c>
      <c r="S6" s="42"/>
      <c r="T6" s="43">
        <f aca="true" t="shared" si="1" ref="T6:T17">S6/$B$17</f>
        <v>0</v>
      </c>
      <c r="V6" s="17">
        <f>MATCH(A6,'教学进程安排表（卓越班）'!AA:AA,0)</f>
        <v>27</v>
      </c>
      <c r="W6" s="42">
        <f>INDEX('教学进程安排表（卓越班）'!AE:AE,V6)</f>
        <v>329</v>
      </c>
      <c r="X6" s="17">
        <f>INDEX('教学进程安排表（卓越班）'!AB:AB,V6)</f>
        <v>1</v>
      </c>
    </row>
    <row r="7" spans="1:24" ht="34.5" customHeight="1" thickBot="1">
      <c r="A7" s="58" t="s">
        <v>301</v>
      </c>
      <c r="B7" s="36">
        <f>INDEX('教学进程安排表（卓越班）'!AJ:AJ,V7)</f>
        <v>20</v>
      </c>
      <c r="C7" s="35">
        <f aca="true" t="shared" si="2" ref="C7:C17">B7/$B$17</f>
        <v>0.10025062656641603</v>
      </c>
      <c r="D7" s="31">
        <v>20</v>
      </c>
      <c r="E7" s="32">
        <f>D7/$B$17</f>
        <v>0.10025062656641603</v>
      </c>
      <c r="F7" s="30"/>
      <c r="G7" s="32"/>
      <c r="H7" s="30"/>
      <c r="I7" s="32"/>
      <c r="J7" s="30"/>
      <c r="K7" s="34"/>
      <c r="L7" s="170">
        <f>INDEX('教学进程安排表（卓越班）'!AI:AI,V7)</f>
        <v>352</v>
      </c>
      <c r="M7" s="32">
        <f aca="true" t="shared" si="3" ref="M7:M17">L7/$L$17</f>
        <v>0.17759838546922302</v>
      </c>
      <c r="N7" s="30" t="str">
        <f>CONCATENATE(X7,"W+",W7)</f>
        <v>0W+0</v>
      </c>
      <c r="O7" s="33">
        <f>INDEX('教学进程安排表（卓越班）'!AH:AH,V7)</f>
        <v>0</v>
      </c>
      <c r="P7" s="35">
        <f aca="true" t="shared" si="4" ref="P7:P17">O7/$B$17</f>
        <v>0</v>
      </c>
      <c r="Q7" s="31"/>
      <c r="R7" s="32">
        <f t="shared" si="0"/>
        <v>0</v>
      </c>
      <c r="S7" s="33">
        <v>20</v>
      </c>
      <c r="T7" s="35">
        <f t="shared" si="1"/>
        <v>0.10025062656641603</v>
      </c>
      <c r="V7" s="17">
        <f>MATCH(A7,'教学进程安排表（卓越班）'!AA:AA,0)</f>
        <v>32</v>
      </c>
      <c r="W7" s="42">
        <f>INDEX('教学进程安排表（卓越班）'!AE:AE,V7)</f>
        <v>0</v>
      </c>
      <c r="X7" s="17">
        <f>INDEX('教学进程安排表（卓越班）'!AB:AB,V7)</f>
        <v>0</v>
      </c>
    </row>
    <row r="8" spans="1:24" ht="34.5" customHeight="1" thickBot="1">
      <c r="A8" s="150" t="s">
        <v>476</v>
      </c>
      <c r="B8" s="36">
        <f>INDEX('教学进程安排表（卓越班）'!AJ:AJ,V8)</f>
        <v>20.5</v>
      </c>
      <c r="C8" s="35">
        <f t="shared" si="2"/>
        <v>0.10275689223057644</v>
      </c>
      <c r="D8" s="31"/>
      <c r="E8" s="32"/>
      <c r="F8" s="30">
        <f>B8</f>
        <v>20.5</v>
      </c>
      <c r="G8" s="32">
        <f aca="true" t="shared" si="5" ref="G8:G17">F8/$B$17</f>
        <v>0.10275689223057644</v>
      </c>
      <c r="H8" s="30"/>
      <c r="I8" s="32"/>
      <c r="J8" s="30"/>
      <c r="K8" s="34"/>
      <c r="L8" s="36">
        <f>INDEX('教学进程安排表（卓越班）'!AI:AI,V8)</f>
        <v>244</v>
      </c>
      <c r="M8" s="32">
        <f t="shared" si="3"/>
        <v>0.1231079717457114</v>
      </c>
      <c r="N8" s="178" t="str">
        <f>CONCATENATE(X8,"W+",W8)</f>
        <v>4W+24</v>
      </c>
      <c r="O8" s="33">
        <f>INDEX('教学进程安排表（卓越班）'!AH:AH,V8)</f>
        <v>5.25</v>
      </c>
      <c r="P8" s="179">
        <f t="shared" si="4"/>
        <v>0.02631578947368421</v>
      </c>
      <c r="Q8" s="31">
        <f>'教学进程安排表（卓越班）'!F44</f>
        <v>0</v>
      </c>
      <c r="R8" s="32">
        <f t="shared" si="0"/>
        <v>0</v>
      </c>
      <c r="S8" s="30">
        <f>'教学进程安排表（卓越班）'!F40</f>
        <v>20.5</v>
      </c>
      <c r="T8" s="35">
        <f t="shared" si="1"/>
        <v>0.10275689223057644</v>
      </c>
      <c r="V8" s="17">
        <f>MATCH(A8,'教学进程安排表（卓越班）'!AA:AA,0)</f>
        <v>45</v>
      </c>
      <c r="W8" s="42">
        <f>INDEX('教学进程安排表（卓越班）'!AE:AE,V8)</f>
        <v>24</v>
      </c>
      <c r="X8" s="17">
        <f>INDEX('教学进程安排表（卓越班）'!AB:AB,V8)</f>
        <v>4</v>
      </c>
    </row>
    <row r="9" spans="1:24" ht="34.5" customHeight="1" thickBot="1">
      <c r="A9" s="150" t="s">
        <v>477</v>
      </c>
      <c r="B9" s="36">
        <f>INDEX('教学进程安排表（卓越班）'!AJ:AJ,V9)</f>
        <v>22</v>
      </c>
      <c r="C9" s="35">
        <f t="shared" si="2"/>
        <v>0.11027568922305764</v>
      </c>
      <c r="D9" s="31"/>
      <c r="E9" s="32"/>
      <c r="F9" s="30">
        <f>B9</f>
        <v>22</v>
      </c>
      <c r="G9" s="32">
        <f t="shared" si="5"/>
        <v>0.11027568922305764</v>
      </c>
      <c r="H9" s="30"/>
      <c r="I9" s="32"/>
      <c r="J9" s="30"/>
      <c r="K9" s="34"/>
      <c r="L9" s="36">
        <f>INDEX('教学进程安排表（卓越班）'!AI:AI,V9)</f>
        <v>302</v>
      </c>
      <c r="M9" s="32">
        <f t="shared" si="3"/>
        <v>0.15237134207870837</v>
      </c>
      <c r="N9" s="48" t="str">
        <f>CONCATENATE(X9,"W+",W9)</f>
        <v>1W+35</v>
      </c>
      <c r="O9" s="33">
        <f>INDEX('教学进程安排表（卓越班）'!AH:AH,V9)</f>
        <v>3.125</v>
      </c>
      <c r="P9" s="35">
        <f t="shared" si="4"/>
        <v>0.015664160401002505</v>
      </c>
      <c r="Q9" s="31">
        <f>'教学进程安排表（卓越班）'!F58</f>
        <v>0</v>
      </c>
      <c r="R9" s="32">
        <f t="shared" si="0"/>
        <v>0</v>
      </c>
      <c r="S9" s="30">
        <f>'教学进程安排表（卓越班）'!F54</f>
        <v>22</v>
      </c>
      <c r="T9" s="35">
        <f t="shared" si="1"/>
        <v>0.11027568922305764</v>
      </c>
      <c r="V9" s="17">
        <f>MATCH(A9,'教学进程安排表（卓越班）'!AA:AA,0)</f>
        <v>59</v>
      </c>
      <c r="W9" s="42">
        <f>INDEX('教学进程安排表（卓越班）'!AE:AE,V9)</f>
        <v>35</v>
      </c>
      <c r="X9" s="17">
        <f>INDEX('教学进程安排表（卓越班）'!AB:AB,V9)</f>
        <v>1</v>
      </c>
    </row>
    <row r="10" spans="1:24" ht="34.5" customHeight="1" thickBot="1">
      <c r="A10" s="121" t="s">
        <v>478</v>
      </c>
      <c r="B10" s="36">
        <f>INDEX('教学进程安排表（卓越班）'!AJ:AJ,V10)</f>
        <v>22</v>
      </c>
      <c r="C10" s="35">
        <f t="shared" si="2"/>
        <v>0.11027568922305764</v>
      </c>
      <c r="D10" s="31"/>
      <c r="E10" s="32"/>
      <c r="F10" s="30">
        <v>0</v>
      </c>
      <c r="G10" s="32">
        <f t="shared" si="5"/>
        <v>0</v>
      </c>
      <c r="H10" s="30">
        <f aca="true" t="shared" si="6" ref="H10:H15">B10-F10</f>
        <v>22</v>
      </c>
      <c r="I10" s="32">
        <f aca="true" t="shared" si="7" ref="I10:I17">H10/$B$17</f>
        <v>0.11027568922305764</v>
      </c>
      <c r="J10" s="30"/>
      <c r="K10" s="34"/>
      <c r="L10" s="36">
        <f>INDEX('教学进程安排表（卓越班）'!AI:AI,V10)</f>
        <v>192</v>
      </c>
      <c r="M10" s="32">
        <f t="shared" si="3"/>
        <v>0.09687184661957618</v>
      </c>
      <c r="N10" s="30" t="str">
        <f aca="true" t="shared" si="8" ref="N10:N17">CONCATENATE(X10,"W+",W10)</f>
        <v>10W+10</v>
      </c>
      <c r="O10" s="33">
        <f>INDEX('教学进程安排表（卓越班）'!AH:AH,V10)</f>
        <v>10</v>
      </c>
      <c r="P10" s="35">
        <f t="shared" si="4"/>
        <v>0.05012531328320802</v>
      </c>
      <c r="Q10" s="31">
        <f>'教学进程安排表（卓越班）'!F64</f>
        <v>22</v>
      </c>
      <c r="R10" s="32">
        <f t="shared" si="0"/>
        <v>0.11027568922305764</v>
      </c>
      <c r="S10" s="30">
        <f>'教学进程安排表（卓越班）'!F68</f>
        <v>0</v>
      </c>
      <c r="T10" s="35">
        <f t="shared" si="1"/>
        <v>0</v>
      </c>
      <c r="V10" s="17">
        <f>MATCH(A10,'教学进程安排表（卓越班）'!AA:AA,0)</f>
        <v>69</v>
      </c>
      <c r="W10" s="42">
        <f>INDEX('教学进程安排表（卓越班）'!AE:AE,V10)</f>
        <v>10</v>
      </c>
      <c r="X10" s="17">
        <f>INDEX('教学进程安排表（卓越班）'!AB:AB,V10)</f>
        <v>10</v>
      </c>
    </row>
    <row r="11" spans="1:24" ht="34.5" customHeight="1" thickBot="1">
      <c r="A11" s="121" t="s">
        <v>479</v>
      </c>
      <c r="B11" s="170">
        <f>INDEX('教学进程安排表（卓越班）'!AJ:AJ,V11)</f>
        <v>10.5</v>
      </c>
      <c r="C11" s="35">
        <f t="shared" si="2"/>
        <v>0.05263157894736842</v>
      </c>
      <c r="D11" s="31"/>
      <c r="E11" s="32"/>
      <c r="F11" s="30">
        <v>6.5</v>
      </c>
      <c r="G11" s="32">
        <f t="shared" si="5"/>
        <v>0.03258145363408521</v>
      </c>
      <c r="H11" s="30">
        <f t="shared" si="6"/>
        <v>4</v>
      </c>
      <c r="I11" s="32">
        <f t="shared" si="7"/>
        <v>0.020050125313283207</v>
      </c>
      <c r="J11" s="30"/>
      <c r="K11" s="34"/>
      <c r="L11" s="36">
        <f>INDEX('教学进程安排表（卓越班）'!AI:AI,V11)</f>
        <v>126</v>
      </c>
      <c r="M11" s="32">
        <f t="shared" si="3"/>
        <v>0.06357214934409687</v>
      </c>
      <c r="N11" s="30" t="str">
        <f t="shared" si="8"/>
        <v>2W+12</v>
      </c>
      <c r="O11" s="33">
        <f>INDEX('教学进程安排表（卓越班）'!AH:AH,V11)</f>
        <v>2.625</v>
      </c>
      <c r="P11" s="179">
        <f t="shared" si="4"/>
        <v>0.013157894736842105</v>
      </c>
      <c r="Q11" s="31">
        <f>'教学进程安排表（卓越班）'!F74</f>
        <v>8.5</v>
      </c>
      <c r="R11" s="32">
        <f t="shared" si="0"/>
        <v>0.042606516290726815</v>
      </c>
      <c r="S11" s="30">
        <f>'教学进程安排表（卓越班）'!F78</f>
        <v>2</v>
      </c>
      <c r="T11" s="35">
        <f t="shared" si="1"/>
        <v>0.010025062656641603</v>
      </c>
      <c r="V11" s="17">
        <f>MATCH(A11,'教学进程安排表（卓越班）'!AA:AA,0)</f>
        <v>79</v>
      </c>
      <c r="W11" s="42">
        <f>INDEX('教学进程安排表（卓越班）'!AE:AE,V11)</f>
        <v>12</v>
      </c>
      <c r="X11" s="17">
        <f>INDEX('教学进程安排表（卓越班）'!AB:AB,V11)</f>
        <v>2</v>
      </c>
    </row>
    <row r="12" spans="1:24" ht="34.5" customHeight="1" thickBot="1">
      <c r="A12" s="121" t="s">
        <v>480</v>
      </c>
      <c r="B12" s="36">
        <f>INDEX('教学进程安排表（卓越班）'!AJ:AJ,V12)</f>
        <v>11</v>
      </c>
      <c r="C12" s="35">
        <f t="shared" si="2"/>
        <v>0.05513784461152882</v>
      </c>
      <c r="D12" s="31"/>
      <c r="E12" s="32"/>
      <c r="F12" s="30">
        <v>0</v>
      </c>
      <c r="G12" s="32">
        <f t="shared" si="5"/>
        <v>0</v>
      </c>
      <c r="H12" s="30">
        <f t="shared" si="6"/>
        <v>11</v>
      </c>
      <c r="I12" s="32">
        <f t="shared" si="7"/>
        <v>0.05513784461152882</v>
      </c>
      <c r="J12" s="30"/>
      <c r="K12" s="34"/>
      <c r="L12" s="36">
        <f>INDEX('教学进程安排表（卓越班）'!AI:AI,V12)</f>
        <v>80</v>
      </c>
      <c r="M12" s="32">
        <f t="shared" si="3"/>
        <v>0.04036326942482341</v>
      </c>
      <c r="N12" s="178" t="str">
        <f t="shared" si="8"/>
        <v>6W+6</v>
      </c>
      <c r="O12" s="33">
        <f>INDEX('教学进程安排表（卓越班）'!AH:AH,V12)</f>
        <v>6</v>
      </c>
      <c r="P12" s="35">
        <f t="shared" si="4"/>
        <v>0.03007518796992481</v>
      </c>
      <c r="Q12" s="36">
        <f>'教学进程安排表（卓越班）'!F84</f>
        <v>9</v>
      </c>
      <c r="R12" s="32">
        <f t="shared" si="0"/>
        <v>0.045112781954887216</v>
      </c>
      <c r="S12" s="30">
        <f>'教学进程安排表（卓越班）'!F87</f>
        <v>2</v>
      </c>
      <c r="T12" s="35">
        <f t="shared" si="1"/>
        <v>0.010025062656641603</v>
      </c>
      <c r="V12" s="17">
        <f>MATCH(A12,'教学进程安排表（卓越班）'!AA:AA,0)</f>
        <v>88</v>
      </c>
      <c r="W12" s="42">
        <f>INDEX('教学进程安排表（卓越班）'!AE:AE,V12)</f>
        <v>6</v>
      </c>
      <c r="X12" s="17">
        <f>INDEX('教学进程安排表（卓越班）'!AB:AB,V12)</f>
        <v>6</v>
      </c>
    </row>
    <row r="13" spans="1:24" ht="34.5" customHeight="1" thickBot="1">
      <c r="A13" s="121" t="s">
        <v>481</v>
      </c>
      <c r="B13" s="182">
        <f>INDEX('教学进程安排表（卓越班）'!AJ:AJ,V13)</f>
        <v>3</v>
      </c>
      <c r="C13" s="35">
        <f t="shared" si="2"/>
        <v>0.015037593984962405</v>
      </c>
      <c r="D13" s="31"/>
      <c r="E13" s="32"/>
      <c r="F13" s="30">
        <v>0</v>
      </c>
      <c r="G13" s="32">
        <f t="shared" si="5"/>
        <v>0</v>
      </c>
      <c r="H13" s="30">
        <f t="shared" si="6"/>
        <v>3</v>
      </c>
      <c r="I13" s="32">
        <f t="shared" si="7"/>
        <v>0.015037593984962405</v>
      </c>
      <c r="J13" s="30"/>
      <c r="K13" s="34"/>
      <c r="L13" s="36">
        <f>INDEX('教学进程安排表（卓越班）'!AI:AI,V13)</f>
        <v>24</v>
      </c>
      <c r="M13" s="148">
        <f t="shared" si="3"/>
        <v>0.012108980827447022</v>
      </c>
      <c r="N13" s="30" t="str">
        <f t="shared" si="8"/>
        <v>3W+3</v>
      </c>
      <c r="O13" s="33">
        <f>INDEX('教学进程安排表（卓越班）'!AH:AH,V13)</f>
        <v>3</v>
      </c>
      <c r="P13" s="179">
        <f t="shared" si="4"/>
        <v>0.015037593984962405</v>
      </c>
      <c r="Q13" s="122">
        <f>'教学进程安排表（卓越班）'!F92</f>
        <v>3</v>
      </c>
      <c r="R13" s="32">
        <f t="shared" si="0"/>
        <v>0.015037593984962405</v>
      </c>
      <c r="S13" s="30">
        <f>'教学进程安排表（卓越班）'!F97</f>
        <v>0</v>
      </c>
      <c r="T13" s="35">
        <f t="shared" si="1"/>
        <v>0</v>
      </c>
      <c r="V13" s="17">
        <f>MATCH(A13,'教学进程安排表（卓越班）'!AA:AA,0)</f>
        <v>98</v>
      </c>
      <c r="W13" s="42">
        <f>INDEX('教学进程安排表（卓越班）'!AE:AE,V13)</f>
        <v>3</v>
      </c>
      <c r="X13" s="17">
        <f>INDEX('教学进程安排表（卓越班）'!AB:AB,V13)</f>
        <v>3</v>
      </c>
    </row>
    <row r="14" spans="1:24" ht="34.5" customHeight="1" thickBot="1">
      <c r="A14" s="124" t="s">
        <v>646</v>
      </c>
      <c r="B14" s="53">
        <f>INDEX('教学进程安排表（卓越班）'!AJ:AJ,V14)</f>
        <v>24</v>
      </c>
      <c r="C14" s="35">
        <f t="shared" si="2"/>
        <v>0.12030075187969924</v>
      </c>
      <c r="D14" s="31"/>
      <c r="E14" s="32"/>
      <c r="F14" s="30"/>
      <c r="G14" s="32"/>
      <c r="H14" s="30">
        <f t="shared" si="6"/>
        <v>24</v>
      </c>
      <c r="I14" s="32">
        <f t="shared" si="7"/>
        <v>0.12030075187969924</v>
      </c>
      <c r="J14" s="30"/>
      <c r="K14" s="34"/>
      <c r="L14" s="36">
        <f>INDEX('教学进程安排表（卓越班）'!AI:AI,V14)</f>
        <v>0</v>
      </c>
      <c r="M14" s="32">
        <f t="shared" si="3"/>
        <v>0</v>
      </c>
      <c r="N14" s="30" t="str">
        <f t="shared" si="8"/>
        <v>24W+24</v>
      </c>
      <c r="O14" s="33">
        <f>INDEX('教学进程安排表（卓越班）'!AH:AH,V14)</f>
        <v>24</v>
      </c>
      <c r="P14" s="35">
        <f t="shared" si="4"/>
        <v>0.12030075187969924</v>
      </c>
      <c r="Q14" s="31">
        <f>'教学进程安排表（卓越班）'!F102</f>
        <v>24</v>
      </c>
      <c r="R14" s="32">
        <f t="shared" si="0"/>
        <v>0.12030075187969924</v>
      </c>
      <c r="S14" s="30">
        <v>0</v>
      </c>
      <c r="T14" s="35">
        <f t="shared" si="1"/>
        <v>0</v>
      </c>
      <c r="V14" s="17">
        <f>MATCH(A14,'教学进程安排表（卓越班）'!AA:AA,0)</f>
        <v>103</v>
      </c>
      <c r="W14" s="42">
        <f>INDEX('教学进程安排表（卓越班）'!AE:AE,V14)</f>
        <v>24</v>
      </c>
      <c r="X14" s="17">
        <f>INDEX('教学进程安排表（卓越班）'!AB:AB,V14)</f>
        <v>24</v>
      </c>
    </row>
    <row r="15" spans="1:24" ht="34.5" customHeight="1" thickBot="1">
      <c r="A15" s="150" t="s">
        <v>515</v>
      </c>
      <c r="B15" s="53">
        <f>INDEX('教学进程安排表（卓越班）'!AJ:AJ,V15)</f>
        <v>6</v>
      </c>
      <c r="C15" s="35">
        <f t="shared" si="2"/>
        <v>0.03007518796992481</v>
      </c>
      <c r="D15" s="31"/>
      <c r="E15" s="32"/>
      <c r="F15" s="30"/>
      <c r="G15" s="32"/>
      <c r="H15" s="30">
        <f t="shared" si="6"/>
        <v>6</v>
      </c>
      <c r="I15" s="32">
        <f t="shared" si="7"/>
        <v>0.03007518796992481</v>
      </c>
      <c r="J15" s="30"/>
      <c r="K15" s="34"/>
      <c r="L15" s="36">
        <f>INDEX('教学进程安排表（卓越班）'!AI:AI,V15)</f>
        <v>96</v>
      </c>
      <c r="M15" s="32">
        <f t="shared" si="3"/>
        <v>0.04843592330978809</v>
      </c>
      <c r="N15" s="30" t="str">
        <f t="shared" si="8"/>
        <v>0W+0</v>
      </c>
      <c r="O15" s="33">
        <f>INDEX('教学进程安排表（卓越班）'!AH:AH,V15)</f>
        <v>0</v>
      </c>
      <c r="P15" s="179">
        <f t="shared" si="4"/>
        <v>0</v>
      </c>
      <c r="Q15" s="31">
        <v>0</v>
      </c>
      <c r="R15" s="32">
        <f t="shared" si="0"/>
        <v>0</v>
      </c>
      <c r="S15" s="31">
        <f>'教学进程安排表（卓越班）'!F118</f>
        <v>6</v>
      </c>
      <c r="T15" s="35">
        <f t="shared" si="1"/>
        <v>0.03007518796992481</v>
      </c>
      <c r="V15" s="17">
        <f>MATCH(A15,'教学进程安排表（卓越班）'!AA:AA,0)</f>
        <v>119</v>
      </c>
      <c r="W15" s="42">
        <f>INDEX('教学进程安排表（卓越班）'!AE:AE,V15)</f>
        <v>0</v>
      </c>
      <c r="X15" s="17">
        <f>INDEX('教学进程安排表（卓越班）'!AB:AB,V15)</f>
        <v>0</v>
      </c>
    </row>
    <row r="16" spans="1:24" ht="34.5" customHeight="1" thickBot="1">
      <c r="A16" s="59" t="s">
        <v>302</v>
      </c>
      <c r="B16" s="181">
        <f>INDEX('教学进程安排表（卓越班）'!AJ:AJ,V16)</f>
        <v>10</v>
      </c>
      <c r="C16" s="49">
        <f t="shared" si="2"/>
        <v>0.05012531328320802</v>
      </c>
      <c r="D16" s="50"/>
      <c r="E16" s="51"/>
      <c r="F16" s="48"/>
      <c r="G16" s="51"/>
      <c r="H16" s="48"/>
      <c r="I16" s="51"/>
      <c r="J16" s="48">
        <v>10</v>
      </c>
      <c r="K16" s="52">
        <f>J16/$B$17</f>
        <v>0.05012531328320802</v>
      </c>
      <c r="L16" s="53">
        <f>INDEX('教学进程安排表（卓越班）'!AI:AI,V16)</f>
        <v>0</v>
      </c>
      <c r="M16" s="147">
        <f t="shared" si="3"/>
        <v>0</v>
      </c>
      <c r="N16" s="175" t="str">
        <f t="shared" si="8"/>
        <v>10W+10</v>
      </c>
      <c r="O16" s="48">
        <f>INDEX('教学进程安排表（卓越班）'!AH:AH,V16)</f>
        <v>10</v>
      </c>
      <c r="P16" s="177">
        <f t="shared" si="4"/>
        <v>0.05012531328320802</v>
      </c>
      <c r="Q16" s="53">
        <v>10</v>
      </c>
      <c r="R16" s="51">
        <f t="shared" si="0"/>
        <v>0.05012531328320802</v>
      </c>
      <c r="S16" s="48"/>
      <c r="T16" s="49">
        <f t="shared" si="1"/>
        <v>0</v>
      </c>
      <c r="V16" s="17">
        <f>MATCH(A16,'教学进程安排表（卓越班）'!AA:AA,0)</f>
        <v>120</v>
      </c>
      <c r="W16" s="42">
        <f>INDEX('教学进程安排表（卓越班）'!AE:AE,V16)</f>
        <v>10</v>
      </c>
      <c r="X16" s="17">
        <f>INDEX('教学进程安排表（卓越班）'!AB:AB,V16)</f>
        <v>10</v>
      </c>
    </row>
    <row r="17" spans="1:24" ht="34.5" customHeight="1" thickBot="1">
      <c r="A17" s="60" t="s">
        <v>280</v>
      </c>
      <c r="B17" s="55">
        <f>SUM(B6:B16)</f>
        <v>199.5</v>
      </c>
      <c r="C17" s="54">
        <f t="shared" si="2"/>
        <v>1</v>
      </c>
      <c r="D17" s="55">
        <f>SUM(D6:D16)</f>
        <v>70.5</v>
      </c>
      <c r="E17" s="56">
        <f>D17/$B$17</f>
        <v>0.3533834586466165</v>
      </c>
      <c r="F17" s="55">
        <f>SUM(F6:F16)</f>
        <v>49</v>
      </c>
      <c r="G17" s="56">
        <f t="shared" si="5"/>
        <v>0.24561403508771928</v>
      </c>
      <c r="H17" s="55">
        <f>SUM(H6:H16)</f>
        <v>70</v>
      </c>
      <c r="I17" s="56">
        <f t="shared" si="7"/>
        <v>0.3508771929824561</v>
      </c>
      <c r="J17" s="55">
        <f>SUM(J6:J16)</f>
        <v>10</v>
      </c>
      <c r="K17" s="54">
        <f>J17/$B$17</f>
        <v>0.05012531328320802</v>
      </c>
      <c r="L17" s="55">
        <f>SUM(L6:L16)</f>
        <v>1982</v>
      </c>
      <c r="M17" s="56">
        <f t="shared" si="3"/>
        <v>1</v>
      </c>
      <c r="N17" s="183" t="str">
        <f t="shared" si="8"/>
        <v>61W+453</v>
      </c>
      <c r="O17" s="55">
        <f>SUM(O6:O16)</f>
        <v>76.1875</v>
      </c>
      <c r="P17" s="54">
        <f t="shared" si="4"/>
        <v>0.3818922305764411</v>
      </c>
      <c r="Q17" s="55">
        <f>SUM(Q6:Q16)</f>
        <v>127</v>
      </c>
      <c r="R17" s="56">
        <f t="shared" si="0"/>
        <v>0.6365914786967418</v>
      </c>
      <c r="S17" s="55">
        <f>SUM(S6:S16)</f>
        <v>72.5</v>
      </c>
      <c r="T17" s="54">
        <f t="shared" si="1"/>
        <v>0.3634085213032581</v>
      </c>
      <c r="W17" s="55">
        <f>SUM(W6:W16)</f>
        <v>453</v>
      </c>
      <c r="X17" s="55">
        <f>SUM(X6:X16)</f>
        <v>61</v>
      </c>
    </row>
    <row r="20" spans="1:20" ht="19.5" customHeight="1">
      <c r="A20" s="354" t="s">
        <v>304</v>
      </c>
      <c r="B20" s="354"/>
      <c r="C20" s="354"/>
      <c r="D20" s="354"/>
      <c r="E20" s="354"/>
      <c r="F20" s="354"/>
      <c r="G20" s="354"/>
      <c r="H20" s="354"/>
      <c r="I20" s="354"/>
      <c r="J20" s="354"/>
      <c r="K20" s="354"/>
      <c r="L20" s="354"/>
      <c r="M20" s="354"/>
      <c r="N20" s="354"/>
      <c r="O20" s="354"/>
      <c r="P20" s="354"/>
      <c r="Q20" s="354"/>
      <c r="R20" s="354"/>
      <c r="S20" s="354"/>
      <c r="T20" s="354"/>
    </row>
    <row r="21" spans="1:20" ht="19.5" customHeight="1">
      <c r="A21" s="353" t="s">
        <v>591</v>
      </c>
      <c r="B21" s="354"/>
      <c r="C21" s="354"/>
      <c r="D21" s="354"/>
      <c r="E21" s="354"/>
      <c r="F21" s="354"/>
      <c r="G21" s="354"/>
      <c r="H21" s="354"/>
      <c r="I21" s="354"/>
      <c r="J21" s="354"/>
      <c r="K21" s="354"/>
      <c r="L21" s="354"/>
      <c r="M21" s="354"/>
      <c r="N21" s="354"/>
      <c r="O21" s="354"/>
      <c r="P21" s="354"/>
      <c r="Q21" s="354"/>
      <c r="R21" s="354"/>
      <c r="S21" s="354"/>
      <c r="T21" s="354"/>
    </row>
    <row r="22" spans="1:20" ht="19.5" customHeight="1">
      <c r="A22" s="353" t="s">
        <v>303</v>
      </c>
      <c r="B22" s="354"/>
      <c r="C22" s="354"/>
      <c r="D22" s="354"/>
      <c r="E22" s="354"/>
      <c r="F22" s="354"/>
      <c r="G22" s="354"/>
      <c r="H22" s="354"/>
      <c r="I22" s="354"/>
      <c r="J22" s="354"/>
      <c r="K22" s="354"/>
      <c r="L22" s="354"/>
      <c r="M22" s="354"/>
      <c r="N22" s="354"/>
      <c r="O22" s="354"/>
      <c r="P22" s="354"/>
      <c r="Q22" s="354"/>
      <c r="R22" s="354"/>
      <c r="S22" s="354"/>
      <c r="T22" s="354"/>
    </row>
    <row r="23" spans="1:20" ht="19.5" customHeight="1">
      <c r="A23" s="354" t="s">
        <v>305</v>
      </c>
      <c r="B23" s="354"/>
      <c r="C23" s="354"/>
      <c r="D23" s="354"/>
      <c r="E23" s="354"/>
      <c r="F23" s="354"/>
      <c r="G23" s="354"/>
      <c r="H23" s="354"/>
      <c r="I23" s="354"/>
      <c r="J23" s="354"/>
      <c r="K23" s="354"/>
      <c r="L23" s="354"/>
      <c r="M23" s="354"/>
      <c r="N23" s="354"/>
      <c r="O23" s="354"/>
      <c r="P23" s="354"/>
      <c r="Q23" s="354"/>
      <c r="R23" s="354"/>
      <c r="S23" s="354"/>
      <c r="T23" s="354"/>
    </row>
  </sheetData>
  <sheetProtection/>
  <mergeCells count="18">
    <mergeCell ref="F3:I3"/>
    <mergeCell ref="A21:T21"/>
    <mergeCell ref="A22:T22"/>
    <mergeCell ref="A23:T23"/>
    <mergeCell ref="J3:K4"/>
    <mergeCell ref="L3:M4"/>
    <mergeCell ref="N3:P4"/>
    <mergeCell ref="A20:T20"/>
    <mergeCell ref="W3:Y4"/>
    <mergeCell ref="A2:T2"/>
    <mergeCell ref="A3:A5"/>
    <mergeCell ref="B3:B5"/>
    <mergeCell ref="C3:C5"/>
    <mergeCell ref="D3:E4"/>
    <mergeCell ref="Q3:R4"/>
    <mergeCell ref="S3:T4"/>
    <mergeCell ref="F4:G4"/>
    <mergeCell ref="H4:I4"/>
  </mergeCells>
  <printOptions horizontalCentered="1"/>
  <pageMargins left="0.2362204724409449" right="0.2362204724409449" top="0.35433070866141736" bottom="0.35433070866141736" header="0.31496062992125984" footer="0.31496062992125984"/>
  <pageSetup horizontalDpi="600" verticalDpi="600" orientation="landscape" paperSize="9" r:id="rId3"/>
  <headerFooter alignWithMargins="0">
    <oddFooter>&amp;C第6页</oddFooter>
  </headerFooter>
  <legacyDrawing r:id="rId2"/>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C1"/>
    </sheetView>
  </sheetViews>
  <sheetFormatPr defaultColWidth="9.00390625" defaultRowHeight="21" customHeight="1"/>
  <cols>
    <col min="1" max="1" width="4.875" style="63" customWidth="1"/>
    <col min="2" max="2" width="5.75390625" style="63" customWidth="1"/>
    <col min="3" max="3" width="4.50390625" style="63" customWidth="1"/>
    <col min="4" max="4" width="20.25390625" style="63" customWidth="1"/>
    <col min="5" max="5" width="6.375" style="64" customWidth="1"/>
    <col min="6" max="6" width="45.125" style="63" customWidth="1"/>
    <col min="7" max="7" width="15.75390625" style="63" customWidth="1"/>
    <col min="8" max="8" width="6.125" style="64" customWidth="1"/>
    <col min="9" max="9" width="22.125" style="63" customWidth="1"/>
    <col min="10" max="16384" width="9.00390625" style="63" customWidth="1"/>
  </cols>
  <sheetData>
    <row r="1" spans="1:3" ht="21" customHeight="1">
      <c r="A1" s="374" t="s">
        <v>308</v>
      </c>
      <c r="B1" s="374"/>
      <c r="C1" s="374"/>
    </row>
    <row r="2" spans="1:9" ht="30.75" customHeight="1">
      <c r="A2" s="375" t="s">
        <v>584</v>
      </c>
      <c r="B2" s="376"/>
      <c r="C2" s="376"/>
      <c r="D2" s="376"/>
      <c r="E2" s="376"/>
      <c r="F2" s="376"/>
      <c r="G2" s="376"/>
      <c r="H2" s="376"/>
      <c r="I2" s="376"/>
    </row>
    <row r="3" spans="1:9" s="64" customFormat="1" ht="27" customHeight="1">
      <c r="A3" s="377" t="s">
        <v>309</v>
      </c>
      <c r="B3" s="378"/>
      <c r="C3" s="379"/>
      <c r="D3" s="377" t="s">
        <v>310</v>
      </c>
      <c r="E3" s="378"/>
      <c r="F3" s="378"/>
      <c r="G3" s="378"/>
      <c r="H3" s="380"/>
      <c r="I3" s="367" t="s">
        <v>311</v>
      </c>
    </row>
    <row r="4" spans="1:9" s="64" customFormat="1" ht="37.5" customHeight="1">
      <c r="A4" s="68" t="s">
        <v>312</v>
      </c>
      <c r="B4" s="70" t="s">
        <v>313</v>
      </c>
      <c r="C4" s="69" t="s">
        <v>314</v>
      </c>
      <c r="D4" s="73" t="s">
        <v>315</v>
      </c>
      <c r="E4" s="74" t="s">
        <v>316</v>
      </c>
      <c r="F4" s="73" t="s">
        <v>317</v>
      </c>
      <c r="G4" s="75" t="s">
        <v>318</v>
      </c>
      <c r="H4" s="80" t="s">
        <v>319</v>
      </c>
      <c r="I4" s="385"/>
    </row>
    <row r="5" spans="1:9" ht="31.5" customHeight="1">
      <c r="A5" s="355" t="s">
        <v>320</v>
      </c>
      <c r="B5" s="367">
        <v>2</v>
      </c>
      <c r="C5" s="361" t="s">
        <v>321</v>
      </c>
      <c r="D5" s="71" t="s">
        <v>322</v>
      </c>
      <c r="E5" s="83">
        <v>2</v>
      </c>
      <c r="F5" s="71" t="s">
        <v>323</v>
      </c>
      <c r="G5" s="72" t="s">
        <v>324</v>
      </c>
      <c r="H5" s="79" t="s">
        <v>325</v>
      </c>
      <c r="I5" s="71"/>
    </row>
    <row r="6" spans="1:9" ht="31.5" customHeight="1">
      <c r="A6" s="356"/>
      <c r="B6" s="368"/>
      <c r="C6" s="362"/>
      <c r="D6" s="151" t="s">
        <v>516</v>
      </c>
      <c r="E6" s="84">
        <v>1</v>
      </c>
      <c r="F6" s="76" t="s">
        <v>326</v>
      </c>
      <c r="G6" s="77" t="s">
        <v>327</v>
      </c>
      <c r="H6" s="66">
        <v>1</v>
      </c>
      <c r="I6" s="76"/>
    </row>
    <row r="7" spans="1:9" ht="22.5" customHeight="1">
      <c r="A7" s="356"/>
      <c r="B7" s="368"/>
      <c r="C7" s="362"/>
      <c r="D7" s="71" t="s">
        <v>264</v>
      </c>
      <c r="E7" s="83">
        <v>1</v>
      </c>
      <c r="F7" s="71" t="s">
        <v>328</v>
      </c>
      <c r="G7" s="72" t="s">
        <v>324</v>
      </c>
      <c r="H7" s="79" t="s">
        <v>325</v>
      </c>
      <c r="I7" s="71" t="s">
        <v>329</v>
      </c>
    </row>
    <row r="8" spans="1:9" ht="31.5" customHeight="1">
      <c r="A8" s="356"/>
      <c r="B8" s="368"/>
      <c r="C8" s="362"/>
      <c r="D8" s="71" t="s">
        <v>330</v>
      </c>
      <c r="E8" s="83">
        <v>2</v>
      </c>
      <c r="F8" s="165" t="s">
        <v>581</v>
      </c>
      <c r="G8" s="72" t="s">
        <v>324</v>
      </c>
      <c r="H8" s="82" t="s">
        <v>325</v>
      </c>
      <c r="I8" s="71"/>
    </row>
    <row r="9" spans="1:9" ht="22.5" customHeight="1">
      <c r="A9" s="356"/>
      <c r="B9" s="368"/>
      <c r="C9" s="363"/>
      <c r="D9" s="86"/>
      <c r="E9" s="84"/>
      <c r="F9" s="71"/>
      <c r="G9" s="72"/>
      <c r="H9" s="81"/>
      <c r="I9" s="81"/>
    </row>
    <row r="10" spans="1:9" ht="22.5" customHeight="1">
      <c r="A10" s="356"/>
      <c r="B10" s="368"/>
      <c r="C10" s="381" t="s">
        <v>331</v>
      </c>
      <c r="D10" s="88" t="s">
        <v>332</v>
      </c>
      <c r="E10" s="87">
        <v>0.5</v>
      </c>
      <c r="F10" s="88" t="s">
        <v>333</v>
      </c>
      <c r="G10" s="89" t="s">
        <v>324</v>
      </c>
      <c r="H10" s="76" t="s">
        <v>325</v>
      </c>
      <c r="I10" s="76"/>
    </row>
    <row r="11" spans="1:9" ht="22.5" customHeight="1">
      <c r="A11" s="356"/>
      <c r="B11" s="368"/>
      <c r="C11" s="362"/>
      <c r="D11" s="71" t="s">
        <v>334</v>
      </c>
      <c r="E11" s="83">
        <v>1</v>
      </c>
      <c r="F11" s="71" t="s">
        <v>335</v>
      </c>
      <c r="G11" s="72" t="s">
        <v>324</v>
      </c>
      <c r="H11" s="79">
        <v>1</v>
      </c>
      <c r="I11" s="71"/>
    </row>
    <row r="12" spans="1:9" ht="22.5" customHeight="1">
      <c r="A12" s="357"/>
      <c r="B12" s="369"/>
      <c r="C12" s="363"/>
      <c r="D12" s="86"/>
      <c r="E12" s="90"/>
      <c r="F12" s="81"/>
      <c r="G12" s="91"/>
      <c r="H12" s="92"/>
      <c r="I12" s="81"/>
    </row>
    <row r="13" spans="1:9" ht="31.5" customHeight="1">
      <c r="A13" s="358" t="s">
        <v>336</v>
      </c>
      <c r="B13" s="370">
        <v>3</v>
      </c>
      <c r="C13" s="382" t="s">
        <v>321</v>
      </c>
      <c r="D13" s="93" t="s">
        <v>337</v>
      </c>
      <c r="E13" s="95">
        <v>1</v>
      </c>
      <c r="F13" s="88" t="s">
        <v>338</v>
      </c>
      <c r="G13" s="89" t="s">
        <v>307</v>
      </c>
      <c r="H13" s="96">
        <v>1</v>
      </c>
      <c r="I13" s="93" t="s">
        <v>339</v>
      </c>
    </row>
    <row r="14" spans="1:9" ht="31.5" customHeight="1">
      <c r="A14" s="359"/>
      <c r="B14" s="371"/>
      <c r="C14" s="383"/>
      <c r="D14" s="71" t="s">
        <v>340</v>
      </c>
      <c r="E14" s="94">
        <v>2</v>
      </c>
      <c r="F14" s="165" t="s">
        <v>582</v>
      </c>
      <c r="G14" s="72" t="s">
        <v>327</v>
      </c>
      <c r="H14" s="78" t="s">
        <v>325</v>
      </c>
      <c r="I14" s="71"/>
    </row>
    <row r="15" spans="1:9" ht="22.5" customHeight="1">
      <c r="A15" s="359"/>
      <c r="B15" s="371"/>
      <c r="C15" s="384"/>
      <c r="D15" s="86"/>
      <c r="E15" s="97"/>
      <c r="F15" s="81"/>
      <c r="G15" s="91"/>
      <c r="H15" s="98"/>
      <c r="I15" s="81"/>
    </row>
    <row r="16" spans="1:9" ht="31.5" customHeight="1">
      <c r="A16" s="359"/>
      <c r="B16" s="371"/>
      <c r="C16" s="383" t="s">
        <v>331</v>
      </c>
      <c r="D16" s="76" t="s">
        <v>265</v>
      </c>
      <c r="E16" s="99">
        <v>1</v>
      </c>
      <c r="F16" s="76" t="s">
        <v>341</v>
      </c>
      <c r="G16" s="77" t="s">
        <v>327</v>
      </c>
      <c r="H16" s="100">
        <v>1</v>
      </c>
      <c r="I16" s="76"/>
    </row>
    <row r="17" spans="1:9" ht="31.5" customHeight="1">
      <c r="A17" s="359"/>
      <c r="B17" s="371"/>
      <c r="C17" s="383"/>
      <c r="D17" s="71" t="s">
        <v>342</v>
      </c>
      <c r="E17" s="94">
        <v>1</v>
      </c>
      <c r="F17" s="71" t="s">
        <v>343</v>
      </c>
      <c r="G17" s="72" t="s">
        <v>324</v>
      </c>
      <c r="H17" s="78">
        <v>1</v>
      </c>
      <c r="I17" s="71" t="s">
        <v>344</v>
      </c>
    </row>
    <row r="18" spans="1:9" ht="31.5" customHeight="1">
      <c r="A18" s="359"/>
      <c r="B18" s="371"/>
      <c r="C18" s="383"/>
      <c r="D18" s="71" t="s">
        <v>345</v>
      </c>
      <c r="E18" s="94">
        <v>1</v>
      </c>
      <c r="F18" s="71" t="s">
        <v>346</v>
      </c>
      <c r="G18" s="72" t="s">
        <v>324</v>
      </c>
      <c r="H18" s="78">
        <v>0.5</v>
      </c>
      <c r="I18" s="71" t="s">
        <v>344</v>
      </c>
    </row>
    <row r="19" spans="1:9" ht="22.5" customHeight="1">
      <c r="A19" s="359"/>
      <c r="B19" s="371"/>
      <c r="C19" s="383"/>
      <c r="D19" s="81" t="s">
        <v>266</v>
      </c>
      <c r="E19" s="97">
        <v>1</v>
      </c>
      <c r="F19" s="81" t="s">
        <v>347</v>
      </c>
      <c r="G19" s="101" t="s">
        <v>324</v>
      </c>
      <c r="H19" s="92">
        <v>0.5</v>
      </c>
      <c r="I19" s="71"/>
    </row>
    <row r="20" spans="1:9" ht="22.5" customHeight="1">
      <c r="A20" s="360"/>
      <c r="B20" s="372"/>
      <c r="C20" s="384"/>
      <c r="D20" s="86"/>
      <c r="E20" s="99"/>
      <c r="F20" s="76"/>
      <c r="G20" s="102"/>
      <c r="H20" s="66"/>
      <c r="I20" s="76"/>
    </row>
    <row r="21" spans="1:9" ht="22.5" customHeight="1">
      <c r="A21" s="358" t="s">
        <v>348</v>
      </c>
      <c r="B21" s="370">
        <v>9</v>
      </c>
      <c r="C21" s="364" t="s">
        <v>321</v>
      </c>
      <c r="D21" s="81" t="s">
        <v>349</v>
      </c>
      <c r="E21" s="83">
        <v>9</v>
      </c>
      <c r="F21" s="71" t="s">
        <v>350</v>
      </c>
      <c r="G21" s="101" t="s">
        <v>324</v>
      </c>
      <c r="H21" s="79" t="s">
        <v>325</v>
      </c>
      <c r="I21" s="71"/>
    </row>
    <row r="22" spans="1:9" ht="22.5" customHeight="1">
      <c r="A22" s="359"/>
      <c r="B22" s="371"/>
      <c r="C22" s="364"/>
      <c r="D22" s="71" t="s">
        <v>351</v>
      </c>
      <c r="E22" s="83">
        <v>9</v>
      </c>
      <c r="F22" s="71" t="s">
        <v>352</v>
      </c>
      <c r="G22" s="101" t="s">
        <v>327</v>
      </c>
      <c r="H22" s="79" t="s">
        <v>325</v>
      </c>
      <c r="I22" s="71"/>
    </row>
    <row r="23" spans="1:9" ht="45" customHeight="1">
      <c r="A23" s="359"/>
      <c r="B23" s="371"/>
      <c r="C23" s="364"/>
      <c r="D23" s="71" t="s">
        <v>353</v>
      </c>
      <c r="E23" s="104">
        <v>9</v>
      </c>
      <c r="F23" s="165" t="s">
        <v>583</v>
      </c>
      <c r="G23" s="101" t="s">
        <v>327</v>
      </c>
      <c r="H23" s="79" t="s">
        <v>325</v>
      </c>
      <c r="I23" s="71"/>
    </row>
    <row r="24" spans="1:9" ht="31.5" customHeight="1">
      <c r="A24" s="359"/>
      <c r="B24" s="371"/>
      <c r="C24" s="364"/>
      <c r="D24" s="71" t="s">
        <v>354</v>
      </c>
      <c r="E24" s="104">
        <v>9</v>
      </c>
      <c r="F24" s="71" t="s">
        <v>355</v>
      </c>
      <c r="G24" s="101" t="s">
        <v>356</v>
      </c>
      <c r="H24" s="79" t="s">
        <v>325</v>
      </c>
      <c r="I24" s="71"/>
    </row>
    <row r="25" spans="1:9" ht="22.5" customHeight="1">
      <c r="A25" s="359"/>
      <c r="B25" s="371"/>
      <c r="C25" s="364"/>
      <c r="D25" s="85"/>
      <c r="E25" s="105"/>
      <c r="F25" s="76"/>
      <c r="G25" s="102"/>
      <c r="H25" s="66"/>
      <c r="I25" s="71"/>
    </row>
    <row r="26" spans="1:9" ht="45" customHeight="1">
      <c r="A26" s="359"/>
      <c r="B26" s="371"/>
      <c r="C26" s="365" t="s">
        <v>331</v>
      </c>
      <c r="D26" s="71" t="s">
        <v>357</v>
      </c>
      <c r="E26" s="104">
        <v>2</v>
      </c>
      <c r="F26" s="71" t="s">
        <v>358</v>
      </c>
      <c r="G26" s="101" t="s">
        <v>327</v>
      </c>
      <c r="H26" s="79" t="s">
        <v>325</v>
      </c>
      <c r="I26" s="71"/>
    </row>
    <row r="27" spans="1:9" ht="22.5" customHeight="1">
      <c r="A27" s="360"/>
      <c r="B27" s="372"/>
      <c r="C27" s="366"/>
      <c r="D27" s="86"/>
      <c r="E27" s="106"/>
      <c r="F27" s="81"/>
      <c r="G27" s="103"/>
      <c r="H27" s="92"/>
      <c r="I27" s="81"/>
    </row>
    <row r="28" spans="1:10" ht="10.5" customHeight="1">
      <c r="A28" s="65"/>
      <c r="B28" s="65"/>
      <c r="C28" s="65"/>
      <c r="D28" s="65"/>
      <c r="E28" s="66"/>
      <c r="F28" s="65"/>
      <c r="G28" s="65"/>
      <c r="H28" s="66"/>
      <c r="I28" s="65"/>
      <c r="J28" s="67"/>
    </row>
    <row r="29" spans="1:9" ht="144.75" customHeight="1">
      <c r="A29" s="107" t="s">
        <v>361</v>
      </c>
      <c r="B29" s="373" t="s">
        <v>362</v>
      </c>
      <c r="C29" s="373"/>
      <c r="D29" s="373"/>
      <c r="E29" s="373"/>
      <c r="F29" s="373"/>
      <c r="G29" s="373"/>
      <c r="H29" s="373"/>
      <c r="I29" s="373"/>
    </row>
  </sheetData>
  <sheetProtection/>
  <mergeCells count="18">
    <mergeCell ref="B29:I29"/>
    <mergeCell ref="A1:C1"/>
    <mergeCell ref="B21:B27"/>
    <mergeCell ref="A2:I2"/>
    <mergeCell ref="A3:C3"/>
    <mergeCell ref="D3:H3"/>
    <mergeCell ref="C10:C12"/>
    <mergeCell ref="C13:C15"/>
    <mergeCell ref="C16:C20"/>
    <mergeCell ref="I3:I4"/>
    <mergeCell ref="A5:A12"/>
    <mergeCell ref="A13:A20"/>
    <mergeCell ref="A21:A27"/>
    <mergeCell ref="C5:C9"/>
    <mergeCell ref="C21:C25"/>
    <mergeCell ref="C26:C27"/>
    <mergeCell ref="B5:B12"/>
    <mergeCell ref="B13:B20"/>
  </mergeCells>
  <printOptions horizontalCentered="1"/>
  <pageMargins left="0.1968503937007874" right="0.1968503937007874" top="0.35433070866141736" bottom="0.35433070866141736" header="0.1968503937007874" footer="0.1968503937007874"/>
  <pageSetup horizontalDpi="600" verticalDpi="600" orientation="landscape" paperSize="9" r:id="rId1"/>
  <headerFooter alignWithMargins="0">
    <oddFooter>&amp;C&amp;10 14</oddFooter>
  </headerFooter>
</worksheet>
</file>

<file path=xl/worksheets/sheet6.xml><?xml version="1.0" encoding="utf-8"?>
<worksheet xmlns="http://schemas.openxmlformats.org/spreadsheetml/2006/main" xmlns:r="http://schemas.openxmlformats.org/officeDocument/2006/relationships">
  <dimension ref="A1:J83"/>
  <sheetViews>
    <sheetView zoomScalePageLayoutView="0" workbookViewId="0" topLeftCell="A1">
      <selection activeCell="A1" sqref="A1:J1"/>
    </sheetView>
  </sheetViews>
  <sheetFormatPr defaultColWidth="9.00390625" defaultRowHeight="14.25"/>
  <cols>
    <col min="1" max="1" width="4.375" style="27" customWidth="1"/>
    <col min="2" max="2" width="10.00390625" style="28" customWidth="1"/>
    <col min="3" max="3" width="25.125" style="28" customWidth="1"/>
    <col min="4" max="4" width="4.625" style="29" customWidth="1"/>
    <col min="5" max="5" width="6.25390625" style="29" customWidth="1"/>
    <col min="6" max="9" width="4.625" style="29" customWidth="1"/>
    <col min="10" max="10" width="15.50390625" style="28" customWidth="1"/>
  </cols>
  <sheetData>
    <row r="1" spans="1:10" ht="29.25" customHeight="1">
      <c r="A1" s="390" t="s">
        <v>261</v>
      </c>
      <c r="B1" s="390"/>
      <c r="C1" s="390"/>
      <c r="D1" s="390"/>
      <c r="E1" s="390"/>
      <c r="F1" s="390"/>
      <c r="G1" s="390"/>
      <c r="H1" s="390"/>
      <c r="I1" s="390"/>
      <c r="J1" s="390"/>
    </row>
    <row r="2" spans="1:10" ht="33" customHeight="1">
      <c r="A2" s="20" t="s">
        <v>231</v>
      </c>
      <c r="B2" s="21" t="s">
        <v>66</v>
      </c>
      <c r="C2" s="21" t="s">
        <v>232</v>
      </c>
      <c r="D2" s="21" t="s">
        <v>65</v>
      </c>
      <c r="E2" s="21" t="s">
        <v>2</v>
      </c>
      <c r="F2" s="22" t="s">
        <v>233</v>
      </c>
      <c r="G2" s="22" t="s">
        <v>234</v>
      </c>
      <c r="H2" s="22" t="s">
        <v>235</v>
      </c>
      <c r="I2" s="22" t="s">
        <v>236</v>
      </c>
      <c r="J2" s="21" t="s">
        <v>237</v>
      </c>
    </row>
    <row r="3" spans="1:10" ht="19.5" customHeight="1">
      <c r="A3" s="386" t="s">
        <v>238</v>
      </c>
      <c r="B3" s="23" t="s">
        <v>67</v>
      </c>
      <c r="C3" s="23" t="s">
        <v>68</v>
      </c>
      <c r="D3" s="24">
        <v>2</v>
      </c>
      <c r="E3" s="24">
        <v>32</v>
      </c>
      <c r="F3" s="24">
        <v>32</v>
      </c>
      <c r="G3" s="25" t="s">
        <v>69</v>
      </c>
      <c r="H3" s="25" t="s">
        <v>69</v>
      </c>
      <c r="I3" s="25" t="s">
        <v>69</v>
      </c>
      <c r="J3" s="23" t="s">
        <v>239</v>
      </c>
    </row>
    <row r="4" spans="1:10" ht="19.5" customHeight="1">
      <c r="A4" s="387"/>
      <c r="B4" s="23" t="s">
        <v>70</v>
      </c>
      <c r="C4" s="23" t="s">
        <v>71</v>
      </c>
      <c r="D4" s="24">
        <v>2</v>
      </c>
      <c r="E4" s="24">
        <v>32</v>
      </c>
      <c r="F4" s="24">
        <v>32</v>
      </c>
      <c r="G4" s="25" t="s">
        <v>69</v>
      </c>
      <c r="H4" s="25" t="s">
        <v>69</v>
      </c>
      <c r="I4" s="25" t="s">
        <v>69</v>
      </c>
      <c r="J4" s="23" t="s">
        <v>239</v>
      </c>
    </row>
    <row r="5" spans="1:10" ht="19.5" customHeight="1">
      <c r="A5" s="387"/>
      <c r="B5" s="23" t="s">
        <v>72</v>
      </c>
      <c r="C5" s="23" t="s">
        <v>73</v>
      </c>
      <c r="D5" s="24">
        <v>2</v>
      </c>
      <c r="E5" s="24">
        <v>32</v>
      </c>
      <c r="F5" s="24">
        <v>32</v>
      </c>
      <c r="G5" s="25" t="s">
        <v>69</v>
      </c>
      <c r="H5" s="25" t="s">
        <v>69</v>
      </c>
      <c r="I5" s="25" t="s">
        <v>69</v>
      </c>
      <c r="J5" s="23" t="s">
        <v>239</v>
      </c>
    </row>
    <row r="6" spans="1:10" ht="19.5" customHeight="1">
      <c r="A6" s="387"/>
      <c r="B6" s="23" t="s">
        <v>74</v>
      </c>
      <c r="C6" s="23" t="s">
        <v>75</v>
      </c>
      <c r="D6" s="24">
        <v>2</v>
      </c>
      <c r="E6" s="24">
        <v>32</v>
      </c>
      <c r="F6" s="24">
        <v>32</v>
      </c>
      <c r="G6" s="25" t="s">
        <v>69</v>
      </c>
      <c r="H6" s="25" t="s">
        <v>69</v>
      </c>
      <c r="I6" s="25" t="s">
        <v>69</v>
      </c>
      <c r="J6" s="23" t="s">
        <v>239</v>
      </c>
    </row>
    <row r="7" spans="1:10" ht="19.5" customHeight="1">
      <c r="A7" s="387"/>
      <c r="B7" s="23" t="s">
        <v>76</v>
      </c>
      <c r="C7" s="23" t="s">
        <v>77</v>
      </c>
      <c r="D7" s="24">
        <v>2</v>
      </c>
      <c r="E7" s="24">
        <v>32</v>
      </c>
      <c r="F7" s="24">
        <v>32</v>
      </c>
      <c r="G7" s="25" t="s">
        <v>69</v>
      </c>
      <c r="H7" s="25" t="s">
        <v>69</v>
      </c>
      <c r="I7" s="25" t="s">
        <v>69</v>
      </c>
      <c r="J7" s="23" t="s">
        <v>239</v>
      </c>
    </row>
    <row r="8" spans="1:10" ht="19.5" customHeight="1">
      <c r="A8" s="387"/>
      <c r="B8" s="23" t="s">
        <v>78</v>
      </c>
      <c r="C8" s="23" t="s">
        <v>79</v>
      </c>
      <c r="D8" s="24">
        <v>2</v>
      </c>
      <c r="E8" s="24">
        <v>32</v>
      </c>
      <c r="F8" s="24">
        <v>32</v>
      </c>
      <c r="G8" s="25" t="s">
        <v>69</v>
      </c>
      <c r="H8" s="25" t="s">
        <v>69</v>
      </c>
      <c r="I8" s="25" t="s">
        <v>69</v>
      </c>
      <c r="J8" s="23" t="s">
        <v>239</v>
      </c>
    </row>
    <row r="9" spans="1:10" ht="19.5" customHeight="1">
      <c r="A9" s="387"/>
      <c r="B9" s="23" t="s">
        <v>80</v>
      </c>
      <c r="C9" s="23" t="s">
        <v>81</v>
      </c>
      <c r="D9" s="24">
        <v>2</v>
      </c>
      <c r="E9" s="24">
        <v>32</v>
      </c>
      <c r="F9" s="24">
        <v>32</v>
      </c>
      <c r="G9" s="25" t="s">
        <v>69</v>
      </c>
      <c r="H9" s="25" t="s">
        <v>69</v>
      </c>
      <c r="I9" s="25" t="s">
        <v>69</v>
      </c>
      <c r="J9" s="23" t="s">
        <v>82</v>
      </c>
    </row>
    <row r="10" spans="1:10" ht="19.5" customHeight="1">
      <c r="A10" s="387"/>
      <c r="B10" s="23" t="s">
        <v>83</v>
      </c>
      <c r="C10" s="23" t="s">
        <v>84</v>
      </c>
      <c r="D10" s="24">
        <v>2</v>
      </c>
      <c r="E10" s="24">
        <v>32</v>
      </c>
      <c r="F10" s="24">
        <v>32</v>
      </c>
      <c r="G10" s="25" t="s">
        <v>69</v>
      </c>
      <c r="H10" s="25" t="s">
        <v>69</v>
      </c>
      <c r="I10" s="25" t="s">
        <v>69</v>
      </c>
      <c r="J10" s="23" t="s">
        <v>82</v>
      </c>
    </row>
    <row r="11" spans="1:10" ht="19.5" customHeight="1">
      <c r="A11" s="387"/>
      <c r="B11" s="23" t="s">
        <v>85</v>
      </c>
      <c r="C11" s="23" t="s">
        <v>86</v>
      </c>
      <c r="D11" s="24">
        <v>2</v>
      </c>
      <c r="E11" s="24">
        <v>32</v>
      </c>
      <c r="F11" s="24">
        <v>32</v>
      </c>
      <c r="G11" s="25" t="s">
        <v>69</v>
      </c>
      <c r="H11" s="25" t="s">
        <v>69</v>
      </c>
      <c r="I11" s="25" t="s">
        <v>69</v>
      </c>
      <c r="J11" s="23" t="s">
        <v>82</v>
      </c>
    </row>
    <row r="12" spans="1:10" ht="19.5" customHeight="1">
      <c r="A12" s="387"/>
      <c r="B12" s="23" t="s">
        <v>87</v>
      </c>
      <c r="C12" s="23" t="s">
        <v>88</v>
      </c>
      <c r="D12" s="24">
        <v>2</v>
      </c>
      <c r="E12" s="24">
        <v>32</v>
      </c>
      <c r="F12" s="24">
        <v>32</v>
      </c>
      <c r="G12" s="25" t="s">
        <v>69</v>
      </c>
      <c r="H12" s="25" t="s">
        <v>69</v>
      </c>
      <c r="I12" s="25" t="s">
        <v>69</v>
      </c>
      <c r="J12" s="23" t="s">
        <v>82</v>
      </c>
    </row>
    <row r="13" spans="1:10" ht="19.5" customHeight="1">
      <c r="A13" s="387"/>
      <c r="B13" s="23" t="s">
        <v>89</v>
      </c>
      <c r="C13" s="23" t="s">
        <v>90</v>
      </c>
      <c r="D13" s="24">
        <v>2</v>
      </c>
      <c r="E13" s="24">
        <v>32</v>
      </c>
      <c r="F13" s="24">
        <v>32</v>
      </c>
      <c r="G13" s="25" t="s">
        <v>69</v>
      </c>
      <c r="H13" s="25" t="s">
        <v>69</v>
      </c>
      <c r="I13" s="25" t="s">
        <v>69</v>
      </c>
      <c r="J13" s="23" t="s">
        <v>82</v>
      </c>
    </row>
    <row r="14" spans="1:10" ht="19.5" customHeight="1">
      <c r="A14" s="387"/>
      <c r="B14" s="23" t="s">
        <v>91</v>
      </c>
      <c r="C14" s="23" t="s">
        <v>92</v>
      </c>
      <c r="D14" s="24">
        <v>2</v>
      </c>
      <c r="E14" s="24">
        <v>32</v>
      </c>
      <c r="F14" s="24">
        <v>32</v>
      </c>
      <c r="G14" s="25" t="s">
        <v>69</v>
      </c>
      <c r="H14" s="25" t="s">
        <v>69</v>
      </c>
      <c r="I14" s="25" t="s">
        <v>69</v>
      </c>
      <c r="J14" s="23" t="s">
        <v>93</v>
      </c>
    </row>
    <row r="15" spans="1:10" ht="19.5" customHeight="1">
      <c r="A15" s="387"/>
      <c r="B15" s="23" t="s">
        <v>94</v>
      </c>
      <c r="C15" s="23" t="s">
        <v>95</v>
      </c>
      <c r="D15" s="24">
        <v>2</v>
      </c>
      <c r="E15" s="24">
        <v>32</v>
      </c>
      <c r="F15" s="24">
        <v>32</v>
      </c>
      <c r="G15" s="25" t="s">
        <v>69</v>
      </c>
      <c r="H15" s="25" t="s">
        <v>69</v>
      </c>
      <c r="I15" s="25" t="s">
        <v>69</v>
      </c>
      <c r="J15" s="23" t="s">
        <v>96</v>
      </c>
    </row>
    <row r="16" spans="1:10" ht="19.5" customHeight="1">
      <c r="A16" s="387"/>
      <c r="B16" s="23" t="s">
        <v>97</v>
      </c>
      <c r="C16" s="23" t="s">
        <v>98</v>
      </c>
      <c r="D16" s="24">
        <v>2</v>
      </c>
      <c r="E16" s="24">
        <v>32</v>
      </c>
      <c r="F16" s="24">
        <v>32</v>
      </c>
      <c r="G16" s="25" t="s">
        <v>69</v>
      </c>
      <c r="H16" s="25" t="s">
        <v>69</v>
      </c>
      <c r="I16" s="25" t="s">
        <v>69</v>
      </c>
      <c r="J16" s="23" t="s">
        <v>96</v>
      </c>
    </row>
    <row r="17" spans="1:10" ht="19.5" customHeight="1">
      <c r="A17" s="387"/>
      <c r="B17" s="23" t="s">
        <v>99</v>
      </c>
      <c r="C17" s="23" t="s">
        <v>100</v>
      </c>
      <c r="D17" s="24">
        <v>2</v>
      </c>
      <c r="E17" s="24">
        <v>32</v>
      </c>
      <c r="F17" s="24">
        <v>32</v>
      </c>
      <c r="G17" s="25" t="s">
        <v>69</v>
      </c>
      <c r="H17" s="25" t="s">
        <v>69</v>
      </c>
      <c r="I17" s="25" t="s">
        <v>69</v>
      </c>
      <c r="J17" s="26" t="s">
        <v>240</v>
      </c>
    </row>
    <row r="18" spans="1:10" ht="19.5" customHeight="1">
      <c r="A18" s="387"/>
      <c r="B18" s="23" t="s">
        <v>101</v>
      </c>
      <c r="C18" s="23" t="s">
        <v>102</v>
      </c>
      <c r="D18" s="24">
        <v>2</v>
      </c>
      <c r="E18" s="24">
        <v>32</v>
      </c>
      <c r="F18" s="24">
        <v>32</v>
      </c>
      <c r="G18" s="25" t="s">
        <v>69</v>
      </c>
      <c r="H18" s="25" t="s">
        <v>69</v>
      </c>
      <c r="I18" s="25" t="s">
        <v>69</v>
      </c>
      <c r="J18" s="26" t="s">
        <v>240</v>
      </c>
    </row>
    <row r="19" spans="1:10" ht="19.5" customHeight="1">
      <c r="A19" s="387"/>
      <c r="B19" s="23" t="s">
        <v>103</v>
      </c>
      <c r="C19" s="23" t="s">
        <v>104</v>
      </c>
      <c r="D19" s="24">
        <v>2</v>
      </c>
      <c r="E19" s="24">
        <v>32</v>
      </c>
      <c r="F19" s="24">
        <v>32</v>
      </c>
      <c r="G19" s="25" t="s">
        <v>69</v>
      </c>
      <c r="H19" s="25" t="s">
        <v>69</v>
      </c>
      <c r="I19" s="25" t="s">
        <v>69</v>
      </c>
      <c r="J19" s="26" t="s">
        <v>240</v>
      </c>
    </row>
    <row r="20" spans="1:10" ht="19.5" customHeight="1">
      <c r="A20" s="387"/>
      <c r="B20" s="23" t="s">
        <v>105</v>
      </c>
      <c r="C20" s="23" t="s">
        <v>106</v>
      </c>
      <c r="D20" s="24">
        <v>2</v>
      </c>
      <c r="E20" s="24">
        <v>32</v>
      </c>
      <c r="F20" s="24">
        <v>32</v>
      </c>
      <c r="G20" s="25" t="s">
        <v>69</v>
      </c>
      <c r="H20" s="25" t="s">
        <v>69</v>
      </c>
      <c r="I20" s="25" t="s">
        <v>69</v>
      </c>
      <c r="J20" s="26" t="s">
        <v>240</v>
      </c>
    </row>
    <row r="21" spans="1:10" ht="19.5" customHeight="1">
      <c r="A21" s="387"/>
      <c r="B21" s="23" t="s">
        <v>107</v>
      </c>
      <c r="C21" s="23" t="s">
        <v>108</v>
      </c>
      <c r="D21" s="24">
        <v>2</v>
      </c>
      <c r="E21" s="24">
        <v>32</v>
      </c>
      <c r="F21" s="24">
        <v>32</v>
      </c>
      <c r="G21" s="25" t="s">
        <v>69</v>
      </c>
      <c r="H21" s="25" t="s">
        <v>69</v>
      </c>
      <c r="I21" s="25" t="s">
        <v>69</v>
      </c>
      <c r="J21" s="23" t="s">
        <v>109</v>
      </c>
    </row>
    <row r="22" spans="1:10" ht="19.5" customHeight="1">
      <c r="A22" s="387"/>
      <c r="B22" s="23" t="s">
        <v>110</v>
      </c>
      <c r="C22" s="23" t="s">
        <v>111</v>
      </c>
      <c r="D22" s="24">
        <v>2</v>
      </c>
      <c r="E22" s="24">
        <v>32</v>
      </c>
      <c r="F22" s="24">
        <v>32</v>
      </c>
      <c r="G22" s="25" t="s">
        <v>69</v>
      </c>
      <c r="H22" s="25" t="s">
        <v>69</v>
      </c>
      <c r="I22" s="25" t="s">
        <v>69</v>
      </c>
      <c r="J22" s="23" t="s">
        <v>109</v>
      </c>
    </row>
    <row r="23" spans="1:10" ht="19.5" customHeight="1">
      <c r="A23" s="387"/>
      <c r="B23" s="23" t="s">
        <v>112</v>
      </c>
      <c r="C23" s="23" t="s">
        <v>113</v>
      </c>
      <c r="D23" s="24">
        <v>2</v>
      </c>
      <c r="E23" s="24">
        <v>32</v>
      </c>
      <c r="F23" s="24">
        <v>32</v>
      </c>
      <c r="G23" s="25" t="s">
        <v>69</v>
      </c>
      <c r="H23" s="25" t="s">
        <v>69</v>
      </c>
      <c r="I23" s="25" t="s">
        <v>69</v>
      </c>
      <c r="J23" s="26" t="s">
        <v>241</v>
      </c>
    </row>
    <row r="24" spans="1:10" ht="19.5" customHeight="1">
      <c r="A24" s="387"/>
      <c r="B24" s="23" t="s">
        <v>114</v>
      </c>
      <c r="C24" s="23" t="s">
        <v>115</v>
      </c>
      <c r="D24" s="24">
        <v>2</v>
      </c>
      <c r="E24" s="24">
        <v>32</v>
      </c>
      <c r="F24" s="24">
        <v>32</v>
      </c>
      <c r="G24" s="25" t="s">
        <v>69</v>
      </c>
      <c r="H24" s="25" t="s">
        <v>69</v>
      </c>
      <c r="I24" s="25" t="s">
        <v>69</v>
      </c>
      <c r="J24" s="23" t="s">
        <v>116</v>
      </c>
    </row>
    <row r="25" spans="1:10" ht="19.5" customHeight="1">
      <c r="A25" s="387"/>
      <c r="B25" s="23" t="s">
        <v>117</v>
      </c>
      <c r="C25" s="23" t="s">
        <v>118</v>
      </c>
      <c r="D25" s="24">
        <v>2</v>
      </c>
      <c r="E25" s="24">
        <v>32</v>
      </c>
      <c r="F25" s="24">
        <v>32</v>
      </c>
      <c r="G25" s="25" t="s">
        <v>69</v>
      </c>
      <c r="H25" s="25" t="s">
        <v>69</v>
      </c>
      <c r="I25" s="25" t="s">
        <v>69</v>
      </c>
      <c r="J25" s="23" t="s">
        <v>116</v>
      </c>
    </row>
    <row r="26" spans="1:10" ht="19.5" customHeight="1">
      <c r="A26" s="387"/>
      <c r="B26" s="23" t="s">
        <v>119</v>
      </c>
      <c r="C26" s="23" t="s">
        <v>120</v>
      </c>
      <c r="D26" s="24">
        <v>2</v>
      </c>
      <c r="E26" s="24">
        <v>32</v>
      </c>
      <c r="F26" s="24">
        <v>32</v>
      </c>
      <c r="G26" s="25" t="s">
        <v>69</v>
      </c>
      <c r="H26" s="25" t="s">
        <v>69</v>
      </c>
      <c r="I26" s="25" t="s">
        <v>69</v>
      </c>
      <c r="J26" s="23" t="s">
        <v>116</v>
      </c>
    </row>
    <row r="27" spans="1:10" ht="19.5" customHeight="1">
      <c r="A27" s="387"/>
      <c r="B27" s="23" t="s">
        <v>121</v>
      </c>
      <c r="C27" s="23" t="s">
        <v>122</v>
      </c>
      <c r="D27" s="24">
        <v>2</v>
      </c>
      <c r="E27" s="24">
        <v>32</v>
      </c>
      <c r="F27" s="24">
        <v>32</v>
      </c>
      <c r="G27" s="25" t="s">
        <v>69</v>
      </c>
      <c r="H27" s="25" t="s">
        <v>69</v>
      </c>
      <c r="I27" s="25" t="s">
        <v>69</v>
      </c>
      <c r="J27" s="26" t="s">
        <v>242</v>
      </c>
    </row>
    <row r="28" spans="1:10" ht="19.5" customHeight="1">
      <c r="A28" s="387"/>
      <c r="B28" s="23" t="s">
        <v>123</v>
      </c>
      <c r="C28" s="23" t="s">
        <v>124</v>
      </c>
      <c r="D28" s="24">
        <v>2</v>
      </c>
      <c r="E28" s="24">
        <v>32</v>
      </c>
      <c r="F28" s="24">
        <v>30</v>
      </c>
      <c r="G28" s="25" t="s">
        <v>69</v>
      </c>
      <c r="H28" s="25" t="s">
        <v>69</v>
      </c>
      <c r="I28" s="25" t="s">
        <v>69</v>
      </c>
      <c r="J28" s="23" t="s">
        <v>125</v>
      </c>
    </row>
    <row r="29" spans="1:10" ht="19.5" customHeight="1">
      <c r="A29" s="387"/>
      <c r="B29" s="23" t="s">
        <v>126</v>
      </c>
      <c r="C29" s="23" t="s">
        <v>127</v>
      </c>
      <c r="D29" s="24">
        <v>2</v>
      </c>
      <c r="E29" s="24">
        <v>32</v>
      </c>
      <c r="F29" s="24">
        <v>32</v>
      </c>
      <c r="G29" s="25" t="s">
        <v>69</v>
      </c>
      <c r="H29" s="25" t="s">
        <v>69</v>
      </c>
      <c r="I29" s="25" t="s">
        <v>69</v>
      </c>
      <c r="J29" s="23" t="s">
        <v>125</v>
      </c>
    </row>
    <row r="30" spans="1:10" ht="19.5" customHeight="1">
      <c r="A30" s="387"/>
      <c r="B30" s="23" t="s">
        <v>128</v>
      </c>
      <c r="C30" s="23" t="s">
        <v>129</v>
      </c>
      <c r="D30" s="24">
        <v>2</v>
      </c>
      <c r="E30" s="24">
        <v>32</v>
      </c>
      <c r="F30" s="24">
        <v>32</v>
      </c>
      <c r="G30" s="25" t="s">
        <v>69</v>
      </c>
      <c r="H30" s="25" t="s">
        <v>69</v>
      </c>
      <c r="I30" s="25" t="s">
        <v>69</v>
      </c>
      <c r="J30" s="23" t="s">
        <v>125</v>
      </c>
    </row>
    <row r="31" spans="1:10" ht="19.5" customHeight="1">
      <c r="A31" s="387"/>
      <c r="B31" s="23" t="s">
        <v>130</v>
      </c>
      <c r="C31" s="23" t="s">
        <v>131</v>
      </c>
      <c r="D31" s="24">
        <v>2</v>
      </c>
      <c r="E31" s="24">
        <v>32</v>
      </c>
      <c r="F31" s="24">
        <v>32</v>
      </c>
      <c r="G31" s="25" t="s">
        <v>69</v>
      </c>
      <c r="H31" s="25" t="s">
        <v>69</v>
      </c>
      <c r="I31" s="25" t="s">
        <v>69</v>
      </c>
      <c r="J31" s="23" t="s">
        <v>125</v>
      </c>
    </row>
    <row r="32" spans="1:10" ht="19.5" customHeight="1">
      <c r="A32" s="387"/>
      <c r="B32" s="23" t="s">
        <v>132</v>
      </c>
      <c r="C32" s="23" t="s">
        <v>133</v>
      </c>
      <c r="D32" s="24">
        <v>2</v>
      </c>
      <c r="E32" s="24">
        <v>32</v>
      </c>
      <c r="F32" s="24">
        <v>32</v>
      </c>
      <c r="G32" s="25" t="s">
        <v>69</v>
      </c>
      <c r="H32" s="25" t="s">
        <v>69</v>
      </c>
      <c r="I32" s="25" t="s">
        <v>69</v>
      </c>
      <c r="J32" s="26" t="s">
        <v>243</v>
      </c>
    </row>
    <row r="33" spans="1:10" ht="19.5" customHeight="1">
      <c r="A33" s="387"/>
      <c r="B33" s="23" t="s">
        <v>134</v>
      </c>
      <c r="C33" s="23" t="s">
        <v>135</v>
      </c>
      <c r="D33" s="24">
        <v>2</v>
      </c>
      <c r="E33" s="24">
        <v>32</v>
      </c>
      <c r="F33" s="24">
        <v>32</v>
      </c>
      <c r="G33" s="25" t="s">
        <v>69</v>
      </c>
      <c r="H33" s="25" t="s">
        <v>69</v>
      </c>
      <c r="I33" s="25" t="s">
        <v>69</v>
      </c>
      <c r="J33" s="23" t="s">
        <v>125</v>
      </c>
    </row>
    <row r="34" spans="1:10" ht="19.5" customHeight="1">
      <c r="A34" s="387"/>
      <c r="B34" s="23" t="s">
        <v>136</v>
      </c>
      <c r="C34" s="23" t="s">
        <v>137</v>
      </c>
      <c r="D34" s="24">
        <v>2</v>
      </c>
      <c r="E34" s="24">
        <v>32</v>
      </c>
      <c r="F34" s="24">
        <v>32</v>
      </c>
      <c r="G34" s="25" t="s">
        <v>69</v>
      </c>
      <c r="H34" s="25" t="s">
        <v>69</v>
      </c>
      <c r="I34" s="25" t="s">
        <v>69</v>
      </c>
      <c r="J34" s="23" t="s">
        <v>138</v>
      </c>
    </row>
    <row r="35" spans="1:10" ht="19.5" customHeight="1">
      <c r="A35" s="387"/>
      <c r="B35" s="23" t="s">
        <v>139</v>
      </c>
      <c r="C35" s="23" t="s">
        <v>140</v>
      </c>
      <c r="D35" s="24">
        <v>2</v>
      </c>
      <c r="E35" s="24">
        <v>32</v>
      </c>
      <c r="F35" s="24">
        <v>32</v>
      </c>
      <c r="G35" s="25" t="s">
        <v>69</v>
      </c>
      <c r="H35" s="25" t="s">
        <v>69</v>
      </c>
      <c r="I35" s="25" t="s">
        <v>69</v>
      </c>
      <c r="J35" s="23" t="s">
        <v>141</v>
      </c>
    </row>
    <row r="36" spans="1:10" ht="19.5" customHeight="1">
      <c r="A36" s="387"/>
      <c r="B36" s="23" t="s">
        <v>142</v>
      </c>
      <c r="C36" s="23" t="s">
        <v>143</v>
      </c>
      <c r="D36" s="24">
        <v>2</v>
      </c>
      <c r="E36" s="24">
        <v>32</v>
      </c>
      <c r="F36" s="24">
        <v>32</v>
      </c>
      <c r="G36" s="25" t="s">
        <v>69</v>
      </c>
      <c r="H36" s="25" t="s">
        <v>69</v>
      </c>
      <c r="I36" s="25" t="s">
        <v>69</v>
      </c>
      <c r="J36" s="23" t="s">
        <v>141</v>
      </c>
    </row>
    <row r="37" spans="1:10" ht="19.5" customHeight="1">
      <c r="A37" s="387"/>
      <c r="B37" s="23" t="s">
        <v>144</v>
      </c>
      <c r="C37" s="23" t="s">
        <v>145</v>
      </c>
      <c r="D37" s="24">
        <v>2</v>
      </c>
      <c r="E37" s="24">
        <v>32</v>
      </c>
      <c r="F37" s="24">
        <v>32</v>
      </c>
      <c r="G37" s="25" t="s">
        <v>69</v>
      </c>
      <c r="H37" s="25" t="s">
        <v>69</v>
      </c>
      <c r="I37" s="25" t="s">
        <v>69</v>
      </c>
      <c r="J37" s="23" t="s">
        <v>141</v>
      </c>
    </row>
    <row r="38" spans="1:10" ht="19.5" customHeight="1">
      <c r="A38" s="387"/>
      <c r="B38" s="23" t="s">
        <v>146</v>
      </c>
      <c r="C38" s="23" t="s">
        <v>147</v>
      </c>
      <c r="D38" s="24">
        <v>2</v>
      </c>
      <c r="E38" s="24">
        <v>32</v>
      </c>
      <c r="F38" s="24">
        <v>32</v>
      </c>
      <c r="G38" s="25" t="s">
        <v>69</v>
      </c>
      <c r="H38" s="25" t="s">
        <v>69</v>
      </c>
      <c r="I38" s="25" t="s">
        <v>69</v>
      </c>
      <c r="J38" s="23" t="s">
        <v>141</v>
      </c>
    </row>
    <row r="39" spans="1:10" ht="19.5" customHeight="1">
      <c r="A39" s="387"/>
      <c r="B39" s="23" t="s">
        <v>148</v>
      </c>
      <c r="C39" s="23" t="s">
        <v>149</v>
      </c>
      <c r="D39" s="24">
        <v>2</v>
      </c>
      <c r="E39" s="24">
        <v>32</v>
      </c>
      <c r="F39" s="24">
        <v>32</v>
      </c>
      <c r="G39" s="25" t="s">
        <v>69</v>
      </c>
      <c r="H39" s="25" t="s">
        <v>69</v>
      </c>
      <c r="I39" s="25" t="s">
        <v>69</v>
      </c>
      <c r="J39" s="23" t="s">
        <v>141</v>
      </c>
    </row>
    <row r="40" spans="1:10" ht="19.5" customHeight="1">
      <c r="A40" s="387"/>
      <c r="B40" s="23" t="s">
        <v>150</v>
      </c>
      <c r="C40" s="23" t="s">
        <v>151</v>
      </c>
      <c r="D40" s="24">
        <v>2</v>
      </c>
      <c r="E40" s="24">
        <v>32</v>
      </c>
      <c r="F40" s="24">
        <v>32</v>
      </c>
      <c r="G40" s="25" t="s">
        <v>69</v>
      </c>
      <c r="H40" s="25" t="s">
        <v>69</v>
      </c>
      <c r="I40" s="25" t="s">
        <v>69</v>
      </c>
      <c r="J40" s="23" t="s">
        <v>141</v>
      </c>
    </row>
    <row r="41" spans="1:10" ht="19.5" customHeight="1">
      <c r="A41" s="387"/>
      <c r="B41" s="23" t="s">
        <v>152</v>
      </c>
      <c r="C41" s="23" t="s">
        <v>153</v>
      </c>
      <c r="D41" s="24">
        <v>2</v>
      </c>
      <c r="E41" s="24">
        <v>32</v>
      </c>
      <c r="F41" s="24">
        <v>32</v>
      </c>
      <c r="G41" s="25" t="s">
        <v>69</v>
      </c>
      <c r="H41" s="25" t="s">
        <v>69</v>
      </c>
      <c r="I41" s="25" t="s">
        <v>69</v>
      </c>
      <c r="J41" s="23" t="s">
        <v>141</v>
      </c>
    </row>
    <row r="42" spans="1:10" ht="19.5" customHeight="1">
      <c r="A42" s="387"/>
      <c r="B42" s="23" t="s">
        <v>154</v>
      </c>
      <c r="C42" s="23" t="s">
        <v>155</v>
      </c>
      <c r="D42" s="24">
        <v>2</v>
      </c>
      <c r="E42" s="24">
        <v>32</v>
      </c>
      <c r="F42" s="24">
        <v>8</v>
      </c>
      <c r="G42" s="25" t="s">
        <v>69</v>
      </c>
      <c r="H42" s="25" t="s">
        <v>69</v>
      </c>
      <c r="I42" s="24">
        <v>24</v>
      </c>
      <c r="J42" s="23" t="s">
        <v>141</v>
      </c>
    </row>
    <row r="43" spans="1:10" ht="19.5" customHeight="1">
      <c r="A43" s="387"/>
      <c r="B43" s="23" t="s">
        <v>156</v>
      </c>
      <c r="C43" s="23" t="s">
        <v>157</v>
      </c>
      <c r="D43" s="24">
        <v>2</v>
      </c>
      <c r="E43" s="24">
        <v>32</v>
      </c>
      <c r="F43" s="24">
        <v>12</v>
      </c>
      <c r="G43" s="24">
        <v>20</v>
      </c>
      <c r="H43" s="25" t="s">
        <v>69</v>
      </c>
      <c r="I43" s="25" t="s">
        <v>69</v>
      </c>
      <c r="J43" s="23" t="s">
        <v>141</v>
      </c>
    </row>
    <row r="44" spans="1:10" ht="19.5" customHeight="1">
      <c r="A44" s="387"/>
      <c r="B44" s="23" t="s">
        <v>158</v>
      </c>
      <c r="C44" s="23" t="s">
        <v>159</v>
      </c>
      <c r="D44" s="24">
        <v>2</v>
      </c>
      <c r="E44" s="24">
        <v>32</v>
      </c>
      <c r="F44" s="24">
        <v>18</v>
      </c>
      <c r="G44" s="24">
        <v>14</v>
      </c>
      <c r="H44" s="24">
        <v>1</v>
      </c>
      <c r="I44" s="24">
        <v>1</v>
      </c>
      <c r="J44" s="23" t="s">
        <v>141</v>
      </c>
    </row>
    <row r="45" spans="1:10" ht="19.5" customHeight="1">
      <c r="A45" s="388"/>
      <c r="B45" s="23" t="s">
        <v>160</v>
      </c>
      <c r="C45" s="23" t="s">
        <v>161</v>
      </c>
      <c r="D45" s="24">
        <v>2</v>
      </c>
      <c r="E45" s="24">
        <v>32</v>
      </c>
      <c r="F45" s="24">
        <v>32</v>
      </c>
      <c r="G45" s="25" t="s">
        <v>69</v>
      </c>
      <c r="H45" s="25" t="s">
        <v>69</v>
      </c>
      <c r="I45" s="25" t="s">
        <v>69</v>
      </c>
      <c r="J45" s="23" t="s">
        <v>141</v>
      </c>
    </row>
    <row r="46" spans="1:10" ht="19.5" customHeight="1">
      <c r="A46" s="389" t="s">
        <v>244</v>
      </c>
      <c r="B46" s="23" t="s">
        <v>162</v>
      </c>
      <c r="C46" s="23" t="s">
        <v>163</v>
      </c>
      <c r="D46" s="24">
        <v>2</v>
      </c>
      <c r="E46" s="24">
        <v>32</v>
      </c>
      <c r="F46" s="24">
        <v>32</v>
      </c>
      <c r="G46" s="25" t="s">
        <v>69</v>
      </c>
      <c r="H46" s="25" t="s">
        <v>69</v>
      </c>
      <c r="I46" s="25" t="s">
        <v>69</v>
      </c>
      <c r="J46" s="23" t="s">
        <v>96</v>
      </c>
    </row>
    <row r="47" spans="1:10" ht="19.5" customHeight="1">
      <c r="A47" s="389"/>
      <c r="B47" s="23" t="s">
        <v>164</v>
      </c>
      <c r="C47" s="23" t="s">
        <v>165</v>
      </c>
      <c r="D47" s="24">
        <v>2</v>
      </c>
      <c r="E47" s="24">
        <v>32</v>
      </c>
      <c r="F47" s="24">
        <v>32</v>
      </c>
      <c r="G47" s="25" t="s">
        <v>69</v>
      </c>
      <c r="H47" s="25" t="s">
        <v>69</v>
      </c>
      <c r="I47" s="25" t="s">
        <v>69</v>
      </c>
      <c r="J47" s="23" t="s">
        <v>96</v>
      </c>
    </row>
    <row r="48" spans="1:10" ht="19.5" customHeight="1">
      <c r="A48" s="389"/>
      <c r="B48" s="23" t="s">
        <v>166</v>
      </c>
      <c r="C48" s="23" t="s">
        <v>167</v>
      </c>
      <c r="D48" s="24">
        <v>2</v>
      </c>
      <c r="E48" s="24">
        <v>32</v>
      </c>
      <c r="F48" s="24">
        <v>32</v>
      </c>
      <c r="G48" s="25" t="s">
        <v>69</v>
      </c>
      <c r="H48" s="25" t="s">
        <v>69</v>
      </c>
      <c r="I48" s="25" t="s">
        <v>69</v>
      </c>
      <c r="J48" s="23" t="s">
        <v>245</v>
      </c>
    </row>
    <row r="49" spans="1:10" ht="19.5" customHeight="1">
      <c r="A49" s="389"/>
      <c r="B49" s="23" t="s">
        <v>168</v>
      </c>
      <c r="C49" s="23" t="s">
        <v>169</v>
      </c>
      <c r="D49" s="24">
        <v>2</v>
      </c>
      <c r="E49" s="24">
        <v>32</v>
      </c>
      <c r="F49" s="24">
        <v>32</v>
      </c>
      <c r="G49" s="25" t="s">
        <v>69</v>
      </c>
      <c r="H49" s="25" t="s">
        <v>69</v>
      </c>
      <c r="I49" s="25" t="s">
        <v>69</v>
      </c>
      <c r="J49" s="23" t="s">
        <v>245</v>
      </c>
    </row>
    <row r="50" spans="1:10" ht="19.5" customHeight="1">
      <c r="A50" s="389"/>
      <c r="B50" s="23" t="s">
        <v>170</v>
      </c>
      <c r="C50" s="23" t="s">
        <v>171</v>
      </c>
      <c r="D50" s="24">
        <v>2</v>
      </c>
      <c r="E50" s="24">
        <v>32</v>
      </c>
      <c r="F50" s="24">
        <v>32</v>
      </c>
      <c r="G50" s="25" t="s">
        <v>69</v>
      </c>
      <c r="H50" s="25" t="s">
        <v>69</v>
      </c>
      <c r="I50" s="25" t="s">
        <v>69</v>
      </c>
      <c r="J50" s="23" t="s">
        <v>116</v>
      </c>
    </row>
    <row r="51" spans="1:10" ht="19.5" customHeight="1">
      <c r="A51" s="389"/>
      <c r="B51" s="23" t="s">
        <v>172</v>
      </c>
      <c r="C51" s="23" t="s">
        <v>173</v>
      </c>
      <c r="D51" s="24">
        <v>2</v>
      </c>
      <c r="E51" s="24">
        <v>32</v>
      </c>
      <c r="F51" s="24">
        <v>32</v>
      </c>
      <c r="G51" s="25" t="s">
        <v>69</v>
      </c>
      <c r="H51" s="25" t="s">
        <v>69</v>
      </c>
      <c r="I51" s="25" t="s">
        <v>69</v>
      </c>
      <c r="J51" s="23" t="s">
        <v>174</v>
      </c>
    </row>
    <row r="52" spans="1:10" ht="19.5" customHeight="1">
      <c r="A52" s="389"/>
      <c r="B52" s="23" t="s">
        <v>175</v>
      </c>
      <c r="C52" s="23" t="s">
        <v>176</v>
      </c>
      <c r="D52" s="24">
        <v>2</v>
      </c>
      <c r="E52" s="24">
        <v>32</v>
      </c>
      <c r="F52" s="24">
        <v>32</v>
      </c>
      <c r="G52" s="25" t="s">
        <v>69</v>
      </c>
      <c r="H52" s="25" t="s">
        <v>69</v>
      </c>
      <c r="I52" s="25" t="s">
        <v>69</v>
      </c>
      <c r="J52" s="23" t="s">
        <v>177</v>
      </c>
    </row>
    <row r="53" spans="1:10" ht="19.5" customHeight="1">
      <c r="A53" s="389"/>
      <c r="B53" s="23" t="s">
        <v>178</v>
      </c>
      <c r="C53" s="23" t="s">
        <v>179</v>
      </c>
      <c r="D53" s="24">
        <v>2</v>
      </c>
      <c r="E53" s="24">
        <v>32</v>
      </c>
      <c r="F53" s="24">
        <v>32</v>
      </c>
      <c r="G53" s="25" t="s">
        <v>69</v>
      </c>
      <c r="H53" s="25" t="s">
        <v>69</v>
      </c>
      <c r="I53" s="25" t="s">
        <v>69</v>
      </c>
      <c r="J53" s="23" t="s">
        <v>177</v>
      </c>
    </row>
    <row r="54" spans="1:10" ht="19.5" customHeight="1">
      <c r="A54" s="386" t="s">
        <v>246</v>
      </c>
      <c r="B54" s="23" t="s">
        <v>180</v>
      </c>
      <c r="C54" s="23" t="s">
        <v>181</v>
      </c>
      <c r="D54" s="24">
        <v>2</v>
      </c>
      <c r="E54" s="24">
        <v>32</v>
      </c>
      <c r="F54" s="24">
        <v>16</v>
      </c>
      <c r="G54" s="24">
        <v>16</v>
      </c>
      <c r="H54" s="25" t="s">
        <v>69</v>
      </c>
      <c r="I54" s="25" t="s">
        <v>69</v>
      </c>
      <c r="J54" s="23" t="s">
        <v>247</v>
      </c>
    </row>
    <row r="55" spans="1:10" ht="19.5" customHeight="1">
      <c r="A55" s="387"/>
      <c r="B55" s="23" t="s">
        <v>182</v>
      </c>
      <c r="C55" s="23" t="s">
        <v>183</v>
      </c>
      <c r="D55" s="24">
        <v>2</v>
      </c>
      <c r="E55" s="24">
        <v>32</v>
      </c>
      <c r="F55" s="24">
        <v>32</v>
      </c>
      <c r="G55" s="25" t="s">
        <v>69</v>
      </c>
      <c r="H55" s="25" t="s">
        <v>69</v>
      </c>
      <c r="I55" s="25" t="s">
        <v>69</v>
      </c>
      <c r="J55" s="23" t="s">
        <v>247</v>
      </c>
    </row>
    <row r="56" spans="1:10" ht="19.5" customHeight="1">
      <c r="A56" s="387"/>
      <c r="B56" s="23" t="s">
        <v>184</v>
      </c>
      <c r="C56" s="23" t="s">
        <v>185</v>
      </c>
      <c r="D56" s="24">
        <v>2</v>
      </c>
      <c r="E56" s="24">
        <v>32</v>
      </c>
      <c r="F56" s="24">
        <v>32</v>
      </c>
      <c r="G56" s="25" t="s">
        <v>69</v>
      </c>
      <c r="H56" s="25" t="s">
        <v>69</v>
      </c>
      <c r="I56" s="25" t="s">
        <v>69</v>
      </c>
      <c r="J56" s="23" t="s">
        <v>247</v>
      </c>
    </row>
    <row r="57" spans="1:10" ht="19.5" customHeight="1">
      <c r="A57" s="387"/>
      <c r="B57" s="23" t="s">
        <v>186</v>
      </c>
      <c r="C57" s="23" t="s">
        <v>187</v>
      </c>
      <c r="D57" s="24">
        <v>1.5</v>
      </c>
      <c r="E57" s="24">
        <v>24</v>
      </c>
      <c r="F57" s="24">
        <v>24</v>
      </c>
      <c r="G57" s="25" t="s">
        <v>69</v>
      </c>
      <c r="H57" s="25" t="s">
        <v>69</v>
      </c>
      <c r="I57" s="25" t="s">
        <v>69</v>
      </c>
      <c r="J57" s="23" t="s">
        <v>247</v>
      </c>
    </row>
    <row r="58" spans="1:10" ht="19.5" customHeight="1">
      <c r="A58" s="387"/>
      <c r="B58" s="23" t="s">
        <v>188</v>
      </c>
      <c r="C58" s="23" t="s">
        <v>189</v>
      </c>
      <c r="D58" s="24">
        <v>2</v>
      </c>
      <c r="E58" s="24">
        <v>32</v>
      </c>
      <c r="F58" s="24">
        <v>32</v>
      </c>
      <c r="G58" s="25" t="s">
        <v>69</v>
      </c>
      <c r="H58" s="25" t="s">
        <v>69</v>
      </c>
      <c r="I58" s="25" t="s">
        <v>69</v>
      </c>
      <c r="J58" s="23" t="s">
        <v>247</v>
      </c>
    </row>
    <row r="59" spans="1:10" ht="19.5" customHeight="1">
      <c r="A59" s="387"/>
      <c r="B59" s="23" t="s">
        <v>190</v>
      </c>
      <c r="C59" s="23" t="s">
        <v>191</v>
      </c>
      <c r="D59" s="24">
        <v>2</v>
      </c>
      <c r="E59" s="24">
        <v>32</v>
      </c>
      <c r="F59" s="24">
        <v>32</v>
      </c>
      <c r="G59" s="25" t="s">
        <v>69</v>
      </c>
      <c r="H59" s="25" t="s">
        <v>69</v>
      </c>
      <c r="I59" s="25" t="s">
        <v>69</v>
      </c>
      <c r="J59" s="23" t="s">
        <v>82</v>
      </c>
    </row>
    <row r="60" spans="1:10" ht="19.5" customHeight="1">
      <c r="A60" s="387"/>
      <c r="B60" s="23" t="s">
        <v>192</v>
      </c>
      <c r="C60" s="23" t="s">
        <v>193</v>
      </c>
      <c r="D60" s="24">
        <v>2</v>
      </c>
      <c r="E60" s="24">
        <v>32</v>
      </c>
      <c r="F60" s="24">
        <v>32</v>
      </c>
      <c r="G60" s="25" t="s">
        <v>69</v>
      </c>
      <c r="H60" s="25" t="s">
        <v>69</v>
      </c>
      <c r="I60" s="25" t="s">
        <v>69</v>
      </c>
      <c r="J60" s="23" t="s">
        <v>82</v>
      </c>
    </row>
    <row r="61" spans="1:10" ht="19.5" customHeight="1">
      <c r="A61" s="387"/>
      <c r="B61" s="23" t="s">
        <v>194</v>
      </c>
      <c r="C61" s="23" t="s">
        <v>195</v>
      </c>
      <c r="D61" s="24">
        <v>2</v>
      </c>
      <c r="E61" s="24">
        <v>32</v>
      </c>
      <c r="F61" s="24">
        <v>32</v>
      </c>
      <c r="G61" s="25" t="s">
        <v>69</v>
      </c>
      <c r="H61" s="25" t="s">
        <v>69</v>
      </c>
      <c r="I61" s="25" t="s">
        <v>69</v>
      </c>
      <c r="J61" s="23" t="s">
        <v>196</v>
      </c>
    </row>
    <row r="62" spans="1:10" ht="19.5" customHeight="1">
      <c r="A62" s="387"/>
      <c r="B62" s="23" t="s">
        <v>197</v>
      </c>
      <c r="C62" s="23" t="s">
        <v>198</v>
      </c>
      <c r="D62" s="24">
        <v>2</v>
      </c>
      <c r="E62" s="24">
        <v>32</v>
      </c>
      <c r="F62" s="24">
        <v>8</v>
      </c>
      <c r="G62" s="25" t="s">
        <v>69</v>
      </c>
      <c r="H62" s="25" t="s">
        <v>69</v>
      </c>
      <c r="I62" s="25" t="s">
        <v>69</v>
      </c>
      <c r="J62" s="23" t="s">
        <v>125</v>
      </c>
    </row>
    <row r="63" spans="1:10" ht="19.5" customHeight="1">
      <c r="A63" s="387"/>
      <c r="B63" s="23" t="s">
        <v>199</v>
      </c>
      <c r="C63" s="23" t="s">
        <v>200</v>
      </c>
      <c r="D63" s="24">
        <v>2</v>
      </c>
      <c r="E63" s="24">
        <v>32</v>
      </c>
      <c r="F63" s="24">
        <v>32</v>
      </c>
      <c r="G63" s="25" t="s">
        <v>69</v>
      </c>
      <c r="H63" s="25" t="s">
        <v>69</v>
      </c>
      <c r="I63" s="25" t="s">
        <v>69</v>
      </c>
      <c r="J63" s="23" t="s">
        <v>248</v>
      </c>
    </row>
    <row r="64" spans="1:10" ht="19.5" customHeight="1">
      <c r="A64" s="387"/>
      <c r="B64" s="23" t="s">
        <v>201</v>
      </c>
      <c r="C64" s="23" t="s">
        <v>202</v>
      </c>
      <c r="D64" s="24">
        <v>2</v>
      </c>
      <c r="E64" s="24">
        <v>32</v>
      </c>
      <c r="F64" s="24">
        <v>32</v>
      </c>
      <c r="G64" s="25" t="s">
        <v>69</v>
      </c>
      <c r="H64" s="25" t="s">
        <v>69</v>
      </c>
      <c r="I64" s="25" t="s">
        <v>69</v>
      </c>
      <c r="J64" s="26" t="s">
        <v>241</v>
      </c>
    </row>
    <row r="65" spans="1:10" ht="19.5" customHeight="1">
      <c r="A65" s="387"/>
      <c r="B65" s="23" t="s">
        <v>203</v>
      </c>
      <c r="C65" s="23" t="s">
        <v>204</v>
      </c>
      <c r="D65" s="24">
        <v>2</v>
      </c>
      <c r="E65" s="24">
        <v>32</v>
      </c>
      <c r="F65" s="24">
        <v>32</v>
      </c>
      <c r="G65" s="25" t="s">
        <v>69</v>
      </c>
      <c r="H65" s="25" t="s">
        <v>69</v>
      </c>
      <c r="I65" s="25" t="s">
        <v>69</v>
      </c>
      <c r="J65" s="23" t="s">
        <v>174</v>
      </c>
    </row>
    <row r="66" spans="1:10" ht="19.5" customHeight="1">
      <c r="A66" s="387"/>
      <c r="B66" s="23" t="s">
        <v>205</v>
      </c>
      <c r="C66" s="23" t="s">
        <v>206</v>
      </c>
      <c r="D66" s="24">
        <v>2</v>
      </c>
      <c r="E66" s="24">
        <v>32</v>
      </c>
      <c r="F66" s="24">
        <v>32</v>
      </c>
      <c r="G66" s="25" t="s">
        <v>69</v>
      </c>
      <c r="H66" s="25" t="s">
        <v>69</v>
      </c>
      <c r="I66" s="25" t="s">
        <v>69</v>
      </c>
      <c r="J66" s="23" t="s">
        <v>93</v>
      </c>
    </row>
    <row r="67" spans="1:10" ht="19.5" customHeight="1">
      <c r="A67" s="387"/>
      <c r="B67" s="23" t="s">
        <v>207</v>
      </c>
      <c r="C67" s="23" t="s">
        <v>208</v>
      </c>
      <c r="D67" s="24">
        <v>2</v>
      </c>
      <c r="E67" s="24">
        <v>32</v>
      </c>
      <c r="F67" s="24">
        <v>32</v>
      </c>
      <c r="G67" s="25" t="s">
        <v>69</v>
      </c>
      <c r="H67" s="25" t="s">
        <v>69</v>
      </c>
      <c r="I67" s="25" t="s">
        <v>69</v>
      </c>
      <c r="J67" s="23" t="s">
        <v>209</v>
      </c>
    </row>
    <row r="68" spans="1:10" ht="19.5" customHeight="1">
      <c r="A68" s="387"/>
      <c r="B68" s="23" t="s">
        <v>210</v>
      </c>
      <c r="C68" s="23" t="s">
        <v>211</v>
      </c>
      <c r="D68" s="24">
        <v>2</v>
      </c>
      <c r="E68" s="24">
        <v>32</v>
      </c>
      <c r="F68" s="24">
        <v>32</v>
      </c>
      <c r="G68" s="25" t="s">
        <v>69</v>
      </c>
      <c r="H68" s="25" t="s">
        <v>69</v>
      </c>
      <c r="I68" s="25" t="s">
        <v>69</v>
      </c>
      <c r="J68" s="23" t="s">
        <v>177</v>
      </c>
    </row>
    <row r="69" spans="1:10" ht="19.5" customHeight="1">
      <c r="A69" s="387"/>
      <c r="B69" s="23" t="s">
        <v>212</v>
      </c>
      <c r="C69" s="23" t="s">
        <v>213</v>
      </c>
      <c r="D69" s="24">
        <v>2</v>
      </c>
      <c r="E69" s="24">
        <v>32</v>
      </c>
      <c r="F69" s="24">
        <v>32</v>
      </c>
      <c r="G69" s="25" t="s">
        <v>69</v>
      </c>
      <c r="H69" s="25" t="s">
        <v>69</v>
      </c>
      <c r="I69" s="25" t="s">
        <v>69</v>
      </c>
      <c r="J69" s="26" t="s">
        <v>242</v>
      </c>
    </row>
    <row r="70" spans="1:10" ht="19.5" customHeight="1">
      <c r="A70" s="387"/>
      <c r="B70" s="23" t="s">
        <v>214</v>
      </c>
      <c r="C70" s="23" t="s">
        <v>215</v>
      </c>
      <c r="D70" s="24">
        <v>2</v>
      </c>
      <c r="E70" s="24">
        <v>32</v>
      </c>
      <c r="F70" s="24">
        <v>16</v>
      </c>
      <c r="G70" s="24">
        <v>16</v>
      </c>
      <c r="H70" s="25" t="s">
        <v>69</v>
      </c>
      <c r="I70" s="25" t="s">
        <v>69</v>
      </c>
      <c r="J70" s="26" t="s">
        <v>242</v>
      </c>
    </row>
    <row r="71" spans="1:10" ht="34.5" customHeight="1">
      <c r="A71" s="387"/>
      <c r="B71" s="23" t="s">
        <v>216</v>
      </c>
      <c r="C71" s="62" t="s">
        <v>283</v>
      </c>
      <c r="D71" s="24">
        <v>2</v>
      </c>
      <c r="E71" s="24">
        <v>32</v>
      </c>
      <c r="F71" s="24">
        <v>32</v>
      </c>
      <c r="G71" s="25" t="s">
        <v>69</v>
      </c>
      <c r="H71" s="25" t="s">
        <v>69</v>
      </c>
      <c r="I71" s="25" t="s">
        <v>69</v>
      </c>
      <c r="J71" s="23" t="s">
        <v>217</v>
      </c>
    </row>
    <row r="72" spans="1:10" ht="34.5" customHeight="1">
      <c r="A72" s="387"/>
      <c r="B72" s="23" t="s">
        <v>218</v>
      </c>
      <c r="C72" s="62" t="s">
        <v>284</v>
      </c>
      <c r="D72" s="24">
        <v>2</v>
      </c>
      <c r="E72" s="24">
        <v>32</v>
      </c>
      <c r="F72" s="24">
        <v>32</v>
      </c>
      <c r="G72" s="25" t="s">
        <v>69</v>
      </c>
      <c r="H72" s="25" t="s">
        <v>69</v>
      </c>
      <c r="I72" s="25" t="s">
        <v>69</v>
      </c>
      <c r="J72" s="23" t="s">
        <v>217</v>
      </c>
    </row>
    <row r="73" spans="1:10" ht="34.5" customHeight="1">
      <c r="A73" s="387"/>
      <c r="B73" s="23" t="s">
        <v>219</v>
      </c>
      <c r="C73" s="62" t="s">
        <v>285</v>
      </c>
      <c r="D73" s="24">
        <v>2</v>
      </c>
      <c r="E73" s="24">
        <v>32</v>
      </c>
      <c r="F73" s="24">
        <v>32</v>
      </c>
      <c r="G73" s="25" t="s">
        <v>69</v>
      </c>
      <c r="H73" s="25" t="s">
        <v>69</v>
      </c>
      <c r="I73" s="25" t="s">
        <v>69</v>
      </c>
      <c r="J73" s="23" t="s">
        <v>217</v>
      </c>
    </row>
    <row r="74" spans="1:10" ht="34.5" customHeight="1">
      <c r="A74" s="387"/>
      <c r="B74" s="23" t="s">
        <v>220</v>
      </c>
      <c r="C74" s="62" t="s">
        <v>286</v>
      </c>
      <c r="D74" s="24">
        <v>2</v>
      </c>
      <c r="E74" s="24">
        <v>32</v>
      </c>
      <c r="F74" s="24">
        <v>32</v>
      </c>
      <c r="G74" s="25" t="s">
        <v>69</v>
      </c>
      <c r="H74" s="25" t="s">
        <v>69</v>
      </c>
      <c r="I74" s="25" t="s">
        <v>69</v>
      </c>
      <c r="J74" s="23" t="s">
        <v>217</v>
      </c>
    </row>
    <row r="75" spans="1:10" ht="34.5" customHeight="1">
      <c r="A75" s="387"/>
      <c r="B75" s="23" t="s">
        <v>221</v>
      </c>
      <c r="C75" s="62" t="s">
        <v>287</v>
      </c>
      <c r="D75" s="24">
        <v>2</v>
      </c>
      <c r="E75" s="24">
        <v>32</v>
      </c>
      <c r="F75" s="24">
        <v>32</v>
      </c>
      <c r="G75" s="25" t="s">
        <v>69</v>
      </c>
      <c r="H75" s="25" t="s">
        <v>69</v>
      </c>
      <c r="I75" s="25" t="s">
        <v>69</v>
      </c>
      <c r="J75" s="23" t="s">
        <v>217</v>
      </c>
    </row>
    <row r="76" spans="1:10" ht="34.5" customHeight="1">
      <c r="A76" s="387"/>
      <c r="B76" s="23" t="s">
        <v>222</v>
      </c>
      <c r="C76" s="62" t="s">
        <v>288</v>
      </c>
      <c r="D76" s="24">
        <v>2</v>
      </c>
      <c r="E76" s="24">
        <v>32</v>
      </c>
      <c r="F76" s="24">
        <v>32</v>
      </c>
      <c r="G76" s="25" t="s">
        <v>69</v>
      </c>
      <c r="H76" s="25" t="s">
        <v>69</v>
      </c>
      <c r="I76" s="25" t="s">
        <v>69</v>
      </c>
      <c r="J76" s="23" t="s">
        <v>217</v>
      </c>
    </row>
    <row r="77" spans="1:10" ht="34.5" customHeight="1">
      <c r="A77" s="387"/>
      <c r="B77" s="23" t="s">
        <v>223</v>
      </c>
      <c r="C77" s="62" t="s">
        <v>289</v>
      </c>
      <c r="D77" s="24">
        <v>2</v>
      </c>
      <c r="E77" s="24">
        <v>32</v>
      </c>
      <c r="F77" s="24">
        <v>32</v>
      </c>
      <c r="G77" s="25" t="s">
        <v>69</v>
      </c>
      <c r="H77" s="25" t="s">
        <v>69</v>
      </c>
      <c r="I77" s="25" t="s">
        <v>69</v>
      </c>
      <c r="J77" s="23" t="s">
        <v>217</v>
      </c>
    </row>
    <row r="78" spans="1:10" ht="34.5" customHeight="1">
      <c r="A78" s="387"/>
      <c r="B78" s="23" t="s">
        <v>224</v>
      </c>
      <c r="C78" s="62" t="s">
        <v>290</v>
      </c>
      <c r="D78" s="24">
        <v>2</v>
      </c>
      <c r="E78" s="24">
        <v>32</v>
      </c>
      <c r="F78" s="24">
        <v>32</v>
      </c>
      <c r="G78" s="25" t="s">
        <v>69</v>
      </c>
      <c r="H78" s="25" t="s">
        <v>69</v>
      </c>
      <c r="I78" s="25" t="s">
        <v>69</v>
      </c>
      <c r="J78" s="23" t="s">
        <v>217</v>
      </c>
    </row>
    <row r="79" spans="1:10" ht="34.5" customHeight="1">
      <c r="A79" s="387"/>
      <c r="B79" s="23" t="s">
        <v>225</v>
      </c>
      <c r="C79" s="62" t="s">
        <v>291</v>
      </c>
      <c r="D79" s="24">
        <v>2</v>
      </c>
      <c r="E79" s="24">
        <v>32</v>
      </c>
      <c r="F79" s="24">
        <v>32</v>
      </c>
      <c r="G79" s="25" t="s">
        <v>69</v>
      </c>
      <c r="H79" s="25" t="s">
        <v>69</v>
      </c>
      <c r="I79" s="25" t="s">
        <v>69</v>
      </c>
      <c r="J79" s="23" t="s">
        <v>217</v>
      </c>
    </row>
    <row r="80" spans="1:10" ht="34.5" customHeight="1">
      <c r="A80" s="387"/>
      <c r="B80" s="23" t="s">
        <v>226</v>
      </c>
      <c r="C80" s="62" t="s">
        <v>292</v>
      </c>
      <c r="D80" s="24">
        <v>2</v>
      </c>
      <c r="E80" s="24">
        <v>32</v>
      </c>
      <c r="F80" s="24">
        <v>32</v>
      </c>
      <c r="G80" s="25" t="s">
        <v>69</v>
      </c>
      <c r="H80" s="25" t="s">
        <v>69</v>
      </c>
      <c r="I80" s="25" t="s">
        <v>69</v>
      </c>
      <c r="J80" s="23" t="s">
        <v>217</v>
      </c>
    </row>
    <row r="81" spans="1:10" ht="34.5" customHeight="1">
      <c r="A81" s="387"/>
      <c r="B81" s="23" t="s">
        <v>227</v>
      </c>
      <c r="C81" s="62" t="s">
        <v>293</v>
      </c>
      <c r="D81" s="24">
        <v>2</v>
      </c>
      <c r="E81" s="24">
        <v>32</v>
      </c>
      <c r="F81" s="24">
        <v>32</v>
      </c>
      <c r="G81" s="25" t="s">
        <v>69</v>
      </c>
      <c r="H81" s="25" t="s">
        <v>69</v>
      </c>
      <c r="I81" s="25" t="s">
        <v>69</v>
      </c>
      <c r="J81" s="23" t="s">
        <v>217</v>
      </c>
    </row>
    <row r="82" spans="1:10" ht="34.5" customHeight="1">
      <c r="A82" s="387"/>
      <c r="B82" s="23" t="s">
        <v>228</v>
      </c>
      <c r="C82" s="62" t="s">
        <v>294</v>
      </c>
      <c r="D82" s="24">
        <v>2</v>
      </c>
      <c r="E82" s="24">
        <v>32</v>
      </c>
      <c r="F82" s="24">
        <v>32</v>
      </c>
      <c r="G82" s="25" t="s">
        <v>69</v>
      </c>
      <c r="H82" s="25" t="s">
        <v>69</v>
      </c>
      <c r="I82" s="25" t="s">
        <v>69</v>
      </c>
      <c r="J82" s="23" t="s">
        <v>217</v>
      </c>
    </row>
    <row r="83" spans="1:10" ht="19.5" customHeight="1">
      <c r="A83" s="388"/>
      <c r="B83" s="23" t="s">
        <v>229</v>
      </c>
      <c r="C83" s="23" t="s">
        <v>230</v>
      </c>
      <c r="D83" s="24">
        <v>2</v>
      </c>
      <c r="E83" s="24">
        <v>32</v>
      </c>
      <c r="F83" s="24">
        <v>32</v>
      </c>
      <c r="G83" s="25" t="s">
        <v>69</v>
      </c>
      <c r="H83" s="25" t="s">
        <v>69</v>
      </c>
      <c r="I83" s="25" t="s">
        <v>69</v>
      </c>
      <c r="J83" s="23" t="s">
        <v>217</v>
      </c>
    </row>
  </sheetData>
  <sheetProtection/>
  <mergeCells count="4">
    <mergeCell ref="A3:A45"/>
    <mergeCell ref="A54:A83"/>
    <mergeCell ref="A46:A53"/>
    <mergeCell ref="A1:J1"/>
  </mergeCells>
  <printOptions/>
  <pageMargins left="0.5905511811023623" right="0.3937007874015748" top="0.7480314960629921" bottom="0.984251968503937" header="0.5118110236220472" footer="0.5118110236220472"/>
  <pageSetup horizontalDpi="600" verticalDpi="600" orientation="portrait" paperSize="9" r:id="rId1"/>
  <headerFooter alignWithMargins="0">
    <oddFooter>&amp;C&amp;10 29</oddFooter>
  </headerFooter>
</worksheet>
</file>

<file path=xl/worksheets/sheet7.xml><?xml version="1.0" encoding="utf-8"?>
<worksheet xmlns="http://schemas.openxmlformats.org/spreadsheetml/2006/main" xmlns:r="http://schemas.openxmlformats.org/officeDocument/2006/relationships">
  <dimension ref="A1:AC138"/>
  <sheetViews>
    <sheetView zoomScalePageLayoutView="0" workbookViewId="0" topLeftCell="A1">
      <selection activeCell="A1" sqref="A1:A2"/>
    </sheetView>
  </sheetViews>
  <sheetFormatPr defaultColWidth="9.00390625" defaultRowHeight="14.25"/>
  <cols>
    <col min="3" max="3" width="29.375" style="0" bestFit="1" customWidth="1"/>
    <col min="4" max="4" width="3.75390625" style="0" customWidth="1"/>
    <col min="5" max="29" width="3.50390625" style="0" customWidth="1"/>
  </cols>
  <sheetData>
    <row r="1" spans="1:29" ht="15.75" thickBot="1" thickTop="1">
      <c r="A1" s="403" t="s">
        <v>517</v>
      </c>
      <c r="B1" s="405" t="s">
        <v>518</v>
      </c>
      <c r="C1" s="407" t="s">
        <v>519</v>
      </c>
      <c r="D1" s="409" t="s">
        <v>520</v>
      </c>
      <c r="E1" s="411" t="s">
        <v>521</v>
      </c>
      <c r="F1" s="397"/>
      <c r="G1" s="397"/>
      <c r="H1" s="397"/>
      <c r="I1" s="397"/>
      <c r="J1" s="397"/>
      <c r="K1" s="397"/>
      <c r="L1" s="398"/>
      <c r="M1" s="396" t="s">
        <v>522</v>
      </c>
      <c r="N1" s="397"/>
      <c r="O1" s="397"/>
      <c r="P1" s="397"/>
      <c r="Q1" s="397"/>
      <c r="R1" s="397"/>
      <c r="S1" s="397"/>
      <c r="T1" s="397"/>
      <c r="U1" s="398"/>
      <c r="V1" s="396" t="s">
        <v>523</v>
      </c>
      <c r="W1" s="397"/>
      <c r="X1" s="397"/>
      <c r="Y1" s="397"/>
      <c r="Z1" s="397"/>
      <c r="AA1" s="397"/>
      <c r="AB1" s="397"/>
      <c r="AC1" s="398"/>
    </row>
    <row r="2" spans="1:29" ht="15" thickBot="1">
      <c r="A2" s="404"/>
      <c r="B2" s="406"/>
      <c r="C2" s="408"/>
      <c r="D2" s="410"/>
      <c r="E2" s="152" t="s">
        <v>524</v>
      </c>
      <c r="F2" s="152" t="s">
        <v>525</v>
      </c>
      <c r="G2" s="152" t="s">
        <v>526</v>
      </c>
      <c r="H2" s="152" t="s">
        <v>527</v>
      </c>
      <c r="I2" s="152" t="s">
        <v>528</v>
      </c>
      <c r="J2" s="152" t="s">
        <v>529</v>
      </c>
      <c r="K2" s="152" t="s">
        <v>530</v>
      </c>
      <c r="L2" s="152" t="s">
        <v>531</v>
      </c>
      <c r="M2" s="152" t="s">
        <v>532</v>
      </c>
      <c r="N2" s="152" t="s">
        <v>533</v>
      </c>
      <c r="O2" s="152" t="s">
        <v>534</v>
      </c>
      <c r="P2" s="152" t="s">
        <v>535</v>
      </c>
      <c r="Q2" s="152" t="s">
        <v>536</v>
      </c>
      <c r="R2" s="152" t="s">
        <v>537</v>
      </c>
      <c r="S2" s="152" t="s">
        <v>538</v>
      </c>
      <c r="T2" s="152" t="s">
        <v>539</v>
      </c>
      <c r="U2" s="152" t="s">
        <v>540</v>
      </c>
      <c r="V2" s="152" t="s">
        <v>541</v>
      </c>
      <c r="W2" s="152" t="s">
        <v>542</v>
      </c>
      <c r="X2" s="152" t="s">
        <v>543</v>
      </c>
      <c r="Y2" s="152" t="s">
        <v>544</v>
      </c>
      <c r="Z2" s="152" t="s">
        <v>545</v>
      </c>
      <c r="AA2" s="152" t="s">
        <v>546</v>
      </c>
      <c r="AB2" s="152" t="s">
        <v>547</v>
      </c>
      <c r="AC2" s="164" t="s">
        <v>548</v>
      </c>
    </row>
    <row r="3" spans="1:29" ht="15.75" thickBot="1" thickTop="1">
      <c r="A3">
        <v>1</v>
      </c>
      <c r="B3" s="399" t="s">
        <v>560</v>
      </c>
      <c r="C3" s="153" t="s">
        <v>549</v>
      </c>
      <c r="D3" s="11" t="s">
        <v>47</v>
      </c>
      <c r="L3" s="158"/>
      <c r="U3" s="159"/>
      <c r="V3" t="s">
        <v>567</v>
      </c>
      <c r="Y3" t="s">
        <v>562</v>
      </c>
      <c r="AC3" s="159"/>
    </row>
    <row r="4" spans="1:29" ht="15" thickBot="1">
      <c r="A4">
        <v>2</v>
      </c>
      <c r="B4" s="400"/>
      <c r="C4" s="154" t="s">
        <v>3</v>
      </c>
      <c r="D4" s="11" t="s">
        <v>47</v>
      </c>
      <c r="L4" s="159"/>
      <c r="U4" s="159"/>
      <c r="V4" t="s">
        <v>567</v>
      </c>
      <c r="Y4" t="s">
        <v>562</v>
      </c>
      <c r="AC4" s="159"/>
    </row>
    <row r="5" spans="1:29" ht="15" thickBot="1">
      <c r="A5">
        <v>3</v>
      </c>
      <c r="B5" s="400"/>
      <c r="C5" s="154" t="s">
        <v>550</v>
      </c>
      <c r="D5" s="11" t="s">
        <v>47</v>
      </c>
      <c r="L5" s="159"/>
      <c r="U5" s="159"/>
      <c r="V5" t="s">
        <v>567</v>
      </c>
      <c r="Y5" t="s">
        <v>562</v>
      </c>
      <c r="AC5" s="159"/>
    </row>
    <row r="6" spans="1:29" ht="26.25" thickBot="1">
      <c r="A6">
        <v>4</v>
      </c>
      <c r="B6" s="400"/>
      <c r="C6" s="154" t="s">
        <v>551</v>
      </c>
      <c r="D6" s="11" t="s">
        <v>47</v>
      </c>
      <c r="L6" s="159"/>
      <c r="U6" s="159"/>
      <c r="V6" t="s">
        <v>567</v>
      </c>
      <c r="Y6" t="s">
        <v>562</v>
      </c>
      <c r="AC6" s="159"/>
    </row>
    <row r="7" spans="1:29" ht="15" thickBot="1">
      <c r="A7">
        <v>5</v>
      </c>
      <c r="B7" s="400"/>
      <c r="C7" s="154" t="s">
        <v>4</v>
      </c>
      <c r="D7" s="11" t="s">
        <v>47</v>
      </c>
      <c r="L7" s="159"/>
      <c r="U7" s="159"/>
      <c r="V7" t="s">
        <v>567</v>
      </c>
      <c r="AC7" s="159"/>
    </row>
    <row r="8" spans="1:29" ht="15" thickBot="1">
      <c r="A8">
        <v>6</v>
      </c>
      <c r="B8" s="400"/>
      <c r="C8" s="154" t="s">
        <v>552</v>
      </c>
      <c r="D8" s="11" t="s">
        <v>47</v>
      </c>
      <c r="L8" s="159"/>
      <c r="U8" s="159"/>
      <c r="V8" t="s">
        <v>562</v>
      </c>
      <c r="AC8" s="159"/>
    </row>
    <row r="9" spans="1:29" ht="15" thickBot="1">
      <c r="A9">
        <v>7</v>
      </c>
      <c r="B9" s="400"/>
      <c r="C9" s="154" t="s">
        <v>553</v>
      </c>
      <c r="D9" s="11" t="s">
        <v>47</v>
      </c>
      <c r="L9" s="159"/>
      <c r="U9" s="159"/>
      <c r="V9" t="s">
        <v>562</v>
      </c>
      <c r="Y9" t="s">
        <v>567</v>
      </c>
      <c r="Z9" t="s">
        <v>562</v>
      </c>
      <c r="AC9" s="159" t="s">
        <v>567</v>
      </c>
    </row>
    <row r="10" spans="1:29" ht="15" thickBot="1">
      <c r="A10">
        <v>8</v>
      </c>
      <c r="B10" s="400"/>
      <c r="C10" s="154" t="s">
        <v>554</v>
      </c>
      <c r="D10" s="11" t="s">
        <v>47</v>
      </c>
      <c r="L10" s="159"/>
      <c r="U10" s="159"/>
      <c r="V10" t="s">
        <v>562</v>
      </c>
      <c r="AC10" s="159"/>
    </row>
    <row r="11" spans="1:29" ht="15" thickBot="1">
      <c r="A11">
        <v>9</v>
      </c>
      <c r="B11" s="400"/>
      <c r="C11" s="154" t="s">
        <v>555</v>
      </c>
      <c r="D11" s="11" t="s">
        <v>47</v>
      </c>
      <c r="L11" s="159"/>
      <c r="U11" s="159"/>
      <c r="Y11" t="s">
        <v>567</v>
      </c>
      <c r="AC11" s="159"/>
    </row>
    <row r="12" spans="1:29" ht="15" thickBot="1">
      <c r="A12">
        <v>10</v>
      </c>
      <c r="B12" s="400"/>
      <c r="C12" s="154" t="s">
        <v>556</v>
      </c>
      <c r="D12" s="11" t="s">
        <v>47</v>
      </c>
      <c r="L12" s="159"/>
      <c r="U12" s="159"/>
      <c r="V12" t="s">
        <v>562</v>
      </c>
      <c r="Y12" t="s">
        <v>562</v>
      </c>
      <c r="Z12" t="s">
        <v>567</v>
      </c>
      <c r="AC12" s="159" t="s">
        <v>567</v>
      </c>
    </row>
    <row r="13" spans="1:29" ht="15" thickBot="1">
      <c r="A13">
        <v>11</v>
      </c>
      <c r="B13" s="400"/>
      <c r="C13" s="154" t="s">
        <v>557</v>
      </c>
      <c r="D13" s="11" t="s">
        <v>47</v>
      </c>
      <c r="L13" s="159"/>
      <c r="U13" s="159"/>
      <c r="V13" t="s">
        <v>562</v>
      </c>
      <c r="AC13" s="159"/>
    </row>
    <row r="14" spans="1:29" ht="14.25">
      <c r="A14">
        <v>12</v>
      </c>
      <c r="B14" s="400"/>
      <c r="C14" t="s">
        <v>366</v>
      </c>
      <c r="D14" s="115" t="s">
        <v>470</v>
      </c>
      <c r="L14" s="159"/>
      <c r="N14" t="s">
        <v>567</v>
      </c>
      <c r="U14" s="159"/>
      <c r="AC14" s="159"/>
    </row>
    <row r="15" spans="1:29" ht="14.25">
      <c r="A15">
        <v>13</v>
      </c>
      <c r="B15" s="400"/>
      <c r="C15" s="155" t="s">
        <v>559</v>
      </c>
      <c r="D15" s="116" t="s">
        <v>470</v>
      </c>
      <c r="E15" t="s">
        <v>562</v>
      </c>
      <c r="J15" t="s">
        <v>562</v>
      </c>
      <c r="L15" s="159" t="s">
        <v>562</v>
      </c>
      <c r="N15" t="s">
        <v>567</v>
      </c>
      <c r="U15" s="159"/>
      <c r="AC15" s="159"/>
    </row>
    <row r="16" spans="1:29" s="160" customFormat="1" ht="14.25">
      <c r="A16">
        <v>14</v>
      </c>
      <c r="B16" s="400"/>
      <c r="C16" s="161" t="s">
        <v>558</v>
      </c>
      <c r="D16" s="162" t="s">
        <v>470</v>
      </c>
      <c r="E16" t="s">
        <v>562</v>
      </c>
      <c r="J16" t="s">
        <v>562</v>
      </c>
      <c r="L16" s="163" t="s">
        <v>562</v>
      </c>
      <c r="M16"/>
      <c r="N16" s="160" t="s">
        <v>567</v>
      </c>
      <c r="U16" s="163"/>
      <c r="AC16" s="163"/>
    </row>
    <row r="17" spans="1:29" ht="14.25">
      <c r="A17">
        <v>15</v>
      </c>
      <c r="B17" s="400"/>
      <c r="C17" t="s">
        <v>372</v>
      </c>
      <c r="D17" s="115" t="s">
        <v>470</v>
      </c>
      <c r="L17" s="159"/>
      <c r="M17" t="s">
        <v>567</v>
      </c>
      <c r="U17" s="159"/>
      <c r="AC17" s="159"/>
    </row>
    <row r="18" spans="1:29" ht="14.25">
      <c r="A18">
        <v>16</v>
      </c>
      <c r="B18" s="400"/>
      <c r="C18" t="s">
        <v>370</v>
      </c>
      <c r="D18" s="112" t="s">
        <v>470</v>
      </c>
      <c r="L18" s="159"/>
      <c r="M18" t="s">
        <v>567</v>
      </c>
      <c r="U18" s="159"/>
      <c r="AC18" s="159"/>
    </row>
    <row r="19" spans="1:29" ht="14.25">
      <c r="A19">
        <v>17</v>
      </c>
      <c r="B19" s="400"/>
      <c r="C19" t="s">
        <v>374</v>
      </c>
      <c r="D19" s="117" t="s">
        <v>470</v>
      </c>
      <c r="L19" s="159"/>
      <c r="M19" t="s">
        <v>567</v>
      </c>
      <c r="U19" s="159"/>
      <c r="AC19" s="159"/>
    </row>
    <row r="20" spans="1:29" ht="14.25">
      <c r="A20">
        <v>18</v>
      </c>
      <c r="B20" s="400"/>
      <c r="C20" t="s">
        <v>375</v>
      </c>
      <c r="D20" s="117" t="s">
        <v>470</v>
      </c>
      <c r="L20" s="159"/>
      <c r="M20" t="s">
        <v>567</v>
      </c>
      <c r="U20" s="159"/>
      <c r="AC20" s="159"/>
    </row>
    <row r="21" spans="1:29" ht="14.25">
      <c r="A21">
        <v>19</v>
      </c>
      <c r="B21" s="400"/>
      <c r="C21" t="s">
        <v>380</v>
      </c>
      <c r="D21" s="117" t="s">
        <v>470</v>
      </c>
      <c r="L21" s="159"/>
      <c r="M21" t="s">
        <v>567</v>
      </c>
      <c r="U21" s="159"/>
      <c r="AC21" s="159"/>
    </row>
    <row r="22" spans="1:29" ht="14.25">
      <c r="A22">
        <v>20</v>
      </c>
      <c r="B22" s="400"/>
      <c r="C22" t="s">
        <v>376</v>
      </c>
      <c r="D22" s="117" t="s">
        <v>470</v>
      </c>
      <c r="J22" t="s">
        <v>562</v>
      </c>
      <c r="L22" s="159"/>
      <c r="N22" t="s">
        <v>567</v>
      </c>
      <c r="U22" s="159"/>
      <c r="AC22" s="159"/>
    </row>
    <row r="23" spans="1:29" ht="14.25">
      <c r="A23">
        <v>21</v>
      </c>
      <c r="B23" s="400"/>
      <c r="C23" t="s">
        <v>378</v>
      </c>
      <c r="D23" s="117" t="s">
        <v>470</v>
      </c>
      <c r="J23" t="s">
        <v>562</v>
      </c>
      <c r="L23" s="159"/>
      <c r="N23" t="s">
        <v>567</v>
      </c>
      <c r="U23" s="159"/>
      <c r="AC23" s="159"/>
    </row>
    <row r="24" spans="1:29" ht="14.25">
      <c r="A24">
        <v>22</v>
      </c>
      <c r="B24" s="400"/>
      <c r="C24" t="s">
        <v>458</v>
      </c>
      <c r="D24" s="13" t="s">
        <v>604</v>
      </c>
      <c r="J24" t="s">
        <v>562</v>
      </c>
      <c r="L24" s="159"/>
      <c r="N24" t="s">
        <v>567</v>
      </c>
      <c r="U24" s="159"/>
      <c r="AC24" s="159"/>
    </row>
    <row r="25" spans="1:29" ht="14.25">
      <c r="A25">
        <v>23</v>
      </c>
      <c r="B25" s="391" t="s">
        <v>568</v>
      </c>
      <c r="C25" t="s">
        <v>561</v>
      </c>
      <c r="D25" t="s">
        <v>513</v>
      </c>
      <c r="L25" s="159"/>
      <c r="U25" s="159"/>
      <c r="X25" t="s">
        <v>562</v>
      </c>
      <c r="AC25" s="159" t="s">
        <v>562</v>
      </c>
    </row>
    <row r="26" spans="1:29" ht="14.25">
      <c r="A26">
        <v>24</v>
      </c>
      <c r="B26" s="400"/>
      <c r="C26" t="s">
        <v>563</v>
      </c>
      <c r="D26" t="s">
        <v>564</v>
      </c>
      <c r="L26" s="159"/>
      <c r="U26" s="159"/>
      <c r="AB26" t="s">
        <v>562</v>
      </c>
      <c r="AC26" s="159"/>
    </row>
    <row r="27" spans="1:29" ht="14.25">
      <c r="A27">
        <v>25</v>
      </c>
      <c r="B27" s="400"/>
      <c r="C27" t="s">
        <v>565</v>
      </c>
      <c r="D27" t="s">
        <v>564</v>
      </c>
      <c r="L27" s="159"/>
      <c r="U27" s="159"/>
      <c r="Y27" t="s">
        <v>562</v>
      </c>
      <c r="AB27" t="s">
        <v>562</v>
      </c>
      <c r="AC27" s="159"/>
    </row>
    <row r="28" spans="1:29" ht="14.25">
      <c r="A28">
        <v>26</v>
      </c>
      <c r="B28" s="400"/>
      <c r="C28" t="s">
        <v>566</v>
      </c>
      <c r="D28" t="s">
        <v>564</v>
      </c>
      <c r="L28" s="159"/>
      <c r="U28" s="159"/>
      <c r="X28" t="s">
        <v>562</v>
      </c>
      <c r="AC28" s="159" t="s">
        <v>562</v>
      </c>
    </row>
    <row r="29" spans="1:29" ht="14.25">
      <c r="A29">
        <v>27</v>
      </c>
      <c r="B29" s="401" t="s">
        <v>576</v>
      </c>
      <c r="C29" s="5" t="s">
        <v>386</v>
      </c>
      <c r="D29" s="112" t="s">
        <v>471</v>
      </c>
      <c r="E29" t="s">
        <v>562</v>
      </c>
      <c r="L29" s="159"/>
      <c r="O29" t="s">
        <v>567</v>
      </c>
      <c r="U29" s="159"/>
      <c r="AC29" s="159"/>
    </row>
    <row r="30" spans="1:29" ht="14.25">
      <c r="A30">
        <v>28</v>
      </c>
      <c r="B30" s="395"/>
      <c r="C30" s="5" t="s">
        <v>383</v>
      </c>
      <c r="D30" s="114" t="s">
        <v>471</v>
      </c>
      <c r="E30" t="s">
        <v>562</v>
      </c>
      <c r="L30" s="159"/>
      <c r="O30" t="s">
        <v>567</v>
      </c>
      <c r="U30" s="159"/>
      <c r="AC30" s="159"/>
    </row>
    <row r="31" spans="1:29" ht="14.25">
      <c r="A31">
        <v>29</v>
      </c>
      <c r="B31" s="395"/>
      <c r="C31" s="5" t="s">
        <v>385</v>
      </c>
      <c r="D31" s="114" t="s">
        <v>472</v>
      </c>
      <c r="E31" t="s">
        <v>562</v>
      </c>
      <c r="F31" t="s">
        <v>562</v>
      </c>
      <c r="G31" t="s">
        <v>562</v>
      </c>
      <c r="K31" t="s">
        <v>562</v>
      </c>
      <c r="L31" s="159" t="s">
        <v>562</v>
      </c>
      <c r="O31" t="s">
        <v>567</v>
      </c>
      <c r="U31" s="159"/>
      <c r="AC31" s="159"/>
    </row>
    <row r="32" spans="1:29" ht="14.25">
      <c r="A32">
        <v>30</v>
      </c>
      <c r="B32" s="395"/>
      <c r="C32" s="5" t="s">
        <v>388</v>
      </c>
      <c r="D32" s="114" t="s">
        <v>471</v>
      </c>
      <c r="E32" t="s">
        <v>562</v>
      </c>
      <c r="L32" s="159"/>
      <c r="O32" t="s">
        <v>567</v>
      </c>
      <c r="U32" s="159"/>
      <c r="AC32" s="159"/>
    </row>
    <row r="33" spans="1:29" ht="14.25">
      <c r="A33">
        <v>31</v>
      </c>
      <c r="B33" s="395"/>
      <c r="C33" s="16" t="s">
        <v>382</v>
      </c>
      <c r="D33" s="114" t="s">
        <v>513</v>
      </c>
      <c r="E33" t="s">
        <v>562</v>
      </c>
      <c r="L33" s="159"/>
      <c r="O33" t="s">
        <v>567</v>
      </c>
      <c r="U33" s="159"/>
      <c r="AC33" s="159"/>
    </row>
    <row r="34" spans="1:29" ht="14.25">
      <c r="A34">
        <v>32</v>
      </c>
      <c r="B34" s="395"/>
      <c r="C34" s="16" t="s">
        <v>390</v>
      </c>
      <c r="D34" s="114" t="s">
        <v>488</v>
      </c>
      <c r="E34" t="s">
        <v>562</v>
      </c>
      <c r="L34" s="159"/>
      <c r="O34" t="s">
        <v>567</v>
      </c>
      <c r="U34" s="159"/>
      <c r="AC34" s="159"/>
    </row>
    <row r="35" spans="1:29" ht="14.25">
      <c r="A35">
        <v>33</v>
      </c>
      <c r="B35" s="395"/>
      <c r="C35" s="16" t="s">
        <v>392</v>
      </c>
      <c r="D35" s="114" t="s">
        <v>469</v>
      </c>
      <c r="E35" t="s">
        <v>562</v>
      </c>
      <c r="G35" t="s">
        <v>562</v>
      </c>
      <c r="L35" t="s">
        <v>562</v>
      </c>
      <c r="N35" t="s">
        <v>562</v>
      </c>
      <c r="O35" t="s">
        <v>567</v>
      </c>
      <c r="U35" s="159"/>
      <c r="Z35" s="159" t="s">
        <v>562</v>
      </c>
      <c r="AB35" s="159" t="s">
        <v>562</v>
      </c>
      <c r="AC35" s="159"/>
    </row>
    <row r="36" spans="1:29" ht="14.25">
      <c r="A36">
        <v>34</v>
      </c>
      <c r="B36" s="401" t="s">
        <v>577</v>
      </c>
      <c r="C36" s="110" t="s">
        <v>463</v>
      </c>
      <c r="D36" s="118" t="s">
        <v>473</v>
      </c>
      <c r="E36" t="s">
        <v>562</v>
      </c>
      <c r="J36" t="s">
        <v>562</v>
      </c>
      <c r="K36" t="s">
        <v>562</v>
      </c>
      <c r="L36" s="159"/>
      <c r="P36" t="s">
        <v>567</v>
      </c>
      <c r="Q36" t="s">
        <v>562</v>
      </c>
      <c r="U36" s="159"/>
      <c r="AC36" s="159"/>
    </row>
    <row r="37" spans="1:29" ht="14.25">
      <c r="A37">
        <v>35</v>
      </c>
      <c r="B37" s="395"/>
      <c r="C37" s="5" t="s">
        <v>401</v>
      </c>
      <c r="D37" s="119" t="s">
        <v>473</v>
      </c>
      <c r="F37" t="s">
        <v>562</v>
      </c>
      <c r="G37" t="s">
        <v>562</v>
      </c>
      <c r="H37" t="s">
        <v>562</v>
      </c>
      <c r="J37" t="s">
        <v>562</v>
      </c>
      <c r="L37" s="159"/>
      <c r="P37" t="s">
        <v>567</v>
      </c>
      <c r="Q37" t="s">
        <v>562</v>
      </c>
      <c r="U37" s="159"/>
      <c r="AC37" s="159"/>
    </row>
    <row r="38" spans="1:29" ht="14.25">
      <c r="A38">
        <v>36</v>
      </c>
      <c r="B38" s="395"/>
      <c r="C38" s="5" t="s">
        <v>395</v>
      </c>
      <c r="D38" s="120" t="s">
        <v>473</v>
      </c>
      <c r="F38" t="s">
        <v>562</v>
      </c>
      <c r="G38" t="s">
        <v>562</v>
      </c>
      <c r="H38" t="s">
        <v>562</v>
      </c>
      <c r="J38" t="s">
        <v>562</v>
      </c>
      <c r="L38" s="159"/>
      <c r="P38" t="s">
        <v>567</v>
      </c>
      <c r="Q38" t="s">
        <v>562</v>
      </c>
      <c r="U38" s="159"/>
      <c r="AC38" s="159"/>
    </row>
    <row r="39" spans="1:29" ht="14.25">
      <c r="A39">
        <v>37</v>
      </c>
      <c r="B39" s="395"/>
      <c r="C39" s="16" t="s">
        <v>399</v>
      </c>
      <c r="D39" s="119" t="s">
        <v>473</v>
      </c>
      <c r="E39" t="s">
        <v>562</v>
      </c>
      <c r="F39" t="s">
        <v>562</v>
      </c>
      <c r="G39" t="s">
        <v>562</v>
      </c>
      <c r="H39" t="s">
        <v>562</v>
      </c>
      <c r="L39" t="s">
        <v>562</v>
      </c>
      <c r="P39" t="s">
        <v>567</v>
      </c>
      <c r="Q39" t="s">
        <v>562</v>
      </c>
      <c r="U39" s="159"/>
      <c r="AC39" s="159"/>
    </row>
    <row r="40" spans="1:29" ht="14.25">
      <c r="A40">
        <v>38</v>
      </c>
      <c r="B40" s="395"/>
      <c r="C40" s="16" t="s">
        <v>405</v>
      </c>
      <c r="D40" s="119" t="s">
        <v>473</v>
      </c>
      <c r="E40" t="s">
        <v>562</v>
      </c>
      <c r="F40" t="s">
        <v>562</v>
      </c>
      <c r="G40" t="s">
        <v>562</v>
      </c>
      <c r="H40" t="s">
        <v>562</v>
      </c>
      <c r="L40" s="159"/>
      <c r="P40" t="s">
        <v>567</v>
      </c>
      <c r="Q40" t="s">
        <v>562</v>
      </c>
      <c r="U40" s="159"/>
      <c r="AC40" s="159"/>
    </row>
    <row r="41" spans="1:29" ht="14.25">
      <c r="A41">
        <v>39</v>
      </c>
      <c r="B41" s="395"/>
      <c r="C41" s="16" t="s">
        <v>403</v>
      </c>
      <c r="D41" s="119" t="s">
        <v>473</v>
      </c>
      <c r="E41" t="s">
        <v>562</v>
      </c>
      <c r="F41" t="s">
        <v>562</v>
      </c>
      <c r="G41" t="s">
        <v>562</v>
      </c>
      <c r="H41" t="s">
        <v>562</v>
      </c>
      <c r="L41" s="159"/>
      <c r="P41" t="s">
        <v>567</v>
      </c>
      <c r="Q41" t="s">
        <v>562</v>
      </c>
      <c r="U41" s="159"/>
      <c r="AC41" s="159"/>
    </row>
    <row r="42" spans="1:29" ht="14.25">
      <c r="A42">
        <v>40</v>
      </c>
      <c r="B42" s="395"/>
      <c r="C42" s="16" t="s">
        <v>397</v>
      </c>
      <c r="D42" s="119" t="s">
        <v>473</v>
      </c>
      <c r="L42" s="159"/>
      <c r="P42" t="s">
        <v>567</v>
      </c>
      <c r="Q42" t="s">
        <v>562</v>
      </c>
      <c r="U42" s="159"/>
      <c r="AC42" s="159"/>
    </row>
    <row r="43" spans="1:29" ht="14.25">
      <c r="A43">
        <v>41</v>
      </c>
      <c r="B43" s="395"/>
      <c r="C43" s="16" t="s">
        <v>605</v>
      </c>
      <c r="D43" s="119" t="s">
        <v>570</v>
      </c>
      <c r="L43" s="159"/>
      <c r="U43" s="159"/>
      <c r="X43" s="159" t="s">
        <v>562</v>
      </c>
      <c r="AC43" s="159" t="s">
        <v>562</v>
      </c>
    </row>
    <row r="44" spans="1:29" ht="14.25" customHeight="1">
      <c r="A44">
        <v>42</v>
      </c>
      <c r="B44" s="402" t="s">
        <v>578</v>
      </c>
      <c r="C44" t="s">
        <v>407</v>
      </c>
      <c r="D44" t="s">
        <v>482</v>
      </c>
      <c r="E44" t="s">
        <v>567</v>
      </c>
      <c r="F44" t="s">
        <v>562</v>
      </c>
      <c r="G44" t="s">
        <v>562</v>
      </c>
      <c r="H44" t="s">
        <v>562</v>
      </c>
      <c r="I44" t="s">
        <v>562</v>
      </c>
      <c r="J44" t="s">
        <v>562</v>
      </c>
      <c r="K44" t="s">
        <v>562</v>
      </c>
      <c r="L44" t="s">
        <v>562</v>
      </c>
      <c r="P44" t="s">
        <v>562</v>
      </c>
      <c r="Q44" t="s">
        <v>567</v>
      </c>
      <c r="R44" t="s">
        <v>562</v>
      </c>
      <c r="S44" t="s">
        <v>562</v>
      </c>
      <c r="T44" t="s">
        <v>562</v>
      </c>
      <c r="U44" s="159" t="s">
        <v>562</v>
      </c>
      <c r="AB44" t="s">
        <v>562</v>
      </c>
      <c r="AC44" s="159"/>
    </row>
    <row r="45" spans="1:29" ht="14.25">
      <c r="A45">
        <v>43</v>
      </c>
      <c r="B45" s="402"/>
      <c r="C45" t="s">
        <v>408</v>
      </c>
      <c r="D45" t="s">
        <v>482</v>
      </c>
      <c r="E45" t="s">
        <v>567</v>
      </c>
      <c r="F45" t="s">
        <v>562</v>
      </c>
      <c r="G45" t="s">
        <v>562</v>
      </c>
      <c r="H45" t="s">
        <v>562</v>
      </c>
      <c r="I45" t="s">
        <v>562</v>
      </c>
      <c r="J45" t="s">
        <v>562</v>
      </c>
      <c r="K45" t="s">
        <v>562</v>
      </c>
      <c r="L45" t="s">
        <v>562</v>
      </c>
      <c r="P45" t="s">
        <v>562</v>
      </c>
      <c r="Q45" t="s">
        <v>567</v>
      </c>
      <c r="R45" t="s">
        <v>562</v>
      </c>
      <c r="S45" t="s">
        <v>562</v>
      </c>
      <c r="T45" t="s">
        <v>562</v>
      </c>
      <c r="U45" s="159" t="s">
        <v>562</v>
      </c>
      <c r="AB45" t="s">
        <v>562</v>
      </c>
      <c r="AC45" s="159"/>
    </row>
    <row r="46" spans="1:29" ht="14.25">
      <c r="A46">
        <v>44</v>
      </c>
      <c r="B46" s="402"/>
      <c r="C46" t="s">
        <v>409</v>
      </c>
      <c r="D46" t="s">
        <v>482</v>
      </c>
      <c r="E46" t="s">
        <v>567</v>
      </c>
      <c r="F46" t="s">
        <v>562</v>
      </c>
      <c r="G46" t="s">
        <v>562</v>
      </c>
      <c r="H46" t="s">
        <v>562</v>
      </c>
      <c r="I46" t="s">
        <v>562</v>
      </c>
      <c r="J46" t="s">
        <v>562</v>
      </c>
      <c r="K46" t="s">
        <v>562</v>
      </c>
      <c r="L46" t="s">
        <v>562</v>
      </c>
      <c r="P46" t="s">
        <v>562</v>
      </c>
      <c r="Q46" t="s">
        <v>567</v>
      </c>
      <c r="R46" t="s">
        <v>562</v>
      </c>
      <c r="S46" t="s">
        <v>562</v>
      </c>
      <c r="T46" t="s">
        <v>562</v>
      </c>
      <c r="U46" s="159" t="s">
        <v>562</v>
      </c>
      <c r="AB46" t="s">
        <v>562</v>
      </c>
      <c r="AC46" s="159"/>
    </row>
    <row r="47" spans="1:29" ht="14.25">
      <c r="A47">
        <v>45</v>
      </c>
      <c r="B47" s="402"/>
      <c r="C47" t="s">
        <v>459</v>
      </c>
      <c r="D47" t="s">
        <v>488</v>
      </c>
      <c r="E47" t="s">
        <v>567</v>
      </c>
      <c r="F47" t="s">
        <v>562</v>
      </c>
      <c r="G47" t="s">
        <v>562</v>
      </c>
      <c r="H47" t="s">
        <v>562</v>
      </c>
      <c r="I47" t="s">
        <v>562</v>
      </c>
      <c r="J47" t="s">
        <v>562</v>
      </c>
      <c r="K47" t="s">
        <v>562</v>
      </c>
      <c r="L47" t="s">
        <v>562</v>
      </c>
      <c r="P47" t="s">
        <v>562</v>
      </c>
      <c r="Q47" t="s">
        <v>567</v>
      </c>
      <c r="R47" t="s">
        <v>562</v>
      </c>
      <c r="S47" t="s">
        <v>562</v>
      </c>
      <c r="T47" t="s">
        <v>562</v>
      </c>
      <c r="U47" s="159" t="s">
        <v>562</v>
      </c>
      <c r="X47" t="s">
        <v>567</v>
      </c>
      <c r="Y47" t="s">
        <v>562</v>
      </c>
      <c r="Z47" t="s">
        <v>567</v>
      </c>
      <c r="AC47" s="159"/>
    </row>
    <row r="48" spans="1:29" ht="14.25">
      <c r="A48">
        <v>46</v>
      </c>
      <c r="B48" s="402"/>
      <c r="C48" t="s">
        <v>460</v>
      </c>
      <c r="D48" t="s">
        <v>488</v>
      </c>
      <c r="E48" t="s">
        <v>567</v>
      </c>
      <c r="F48" t="s">
        <v>562</v>
      </c>
      <c r="G48" t="s">
        <v>562</v>
      </c>
      <c r="H48" t="s">
        <v>562</v>
      </c>
      <c r="I48" t="s">
        <v>562</v>
      </c>
      <c r="J48" t="s">
        <v>562</v>
      </c>
      <c r="K48" t="s">
        <v>562</v>
      </c>
      <c r="L48" t="s">
        <v>562</v>
      </c>
      <c r="P48" t="s">
        <v>562</v>
      </c>
      <c r="Q48" t="s">
        <v>567</v>
      </c>
      <c r="R48" t="s">
        <v>562</v>
      </c>
      <c r="S48" t="s">
        <v>562</v>
      </c>
      <c r="T48" t="s">
        <v>562</v>
      </c>
      <c r="U48" s="159" t="s">
        <v>562</v>
      </c>
      <c r="X48" t="s">
        <v>567</v>
      </c>
      <c r="Y48" t="s">
        <v>562</v>
      </c>
      <c r="Z48" t="s">
        <v>567</v>
      </c>
      <c r="AC48" s="159"/>
    </row>
    <row r="49" spans="1:29" ht="14.25">
      <c r="A49">
        <v>47</v>
      </c>
      <c r="B49" s="402"/>
      <c r="C49" t="s">
        <v>461</v>
      </c>
      <c r="D49" t="s">
        <v>488</v>
      </c>
      <c r="E49" t="s">
        <v>567</v>
      </c>
      <c r="F49" t="s">
        <v>562</v>
      </c>
      <c r="G49" t="s">
        <v>562</v>
      </c>
      <c r="H49" t="s">
        <v>562</v>
      </c>
      <c r="I49" t="s">
        <v>562</v>
      </c>
      <c r="J49" t="s">
        <v>562</v>
      </c>
      <c r="K49" t="s">
        <v>562</v>
      </c>
      <c r="L49" t="s">
        <v>562</v>
      </c>
      <c r="P49" t="s">
        <v>562</v>
      </c>
      <c r="Q49" t="s">
        <v>567</v>
      </c>
      <c r="R49" t="s">
        <v>562</v>
      </c>
      <c r="S49" t="s">
        <v>562</v>
      </c>
      <c r="T49" t="s">
        <v>562</v>
      </c>
      <c r="U49" s="159" t="s">
        <v>562</v>
      </c>
      <c r="X49" t="s">
        <v>567</v>
      </c>
      <c r="Y49" t="s">
        <v>562</v>
      </c>
      <c r="Z49" t="s">
        <v>567</v>
      </c>
      <c r="AC49" s="159"/>
    </row>
    <row r="50" spans="1:29" ht="14.25">
      <c r="A50">
        <v>48</v>
      </c>
      <c r="B50" s="402"/>
      <c r="C50" t="s">
        <v>426</v>
      </c>
      <c r="D50" t="s">
        <v>482</v>
      </c>
      <c r="E50" t="s">
        <v>567</v>
      </c>
      <c r="F50" t="s">
        <v>562</v>
      </c>
      <c r="G50" t="s">
        <v>562</v>
      </c>
      <c r="H50" t="s">
        <v>562</v>
      </c>
      <c r="I50" t="s">
        <v>562</v>
      </c>
      <c r="J50" t="s">
        <v>562</v>
      </c>
      <c r="K50" t="s">
        <v>562</v>
      </c>
      <c r="L50" t="s">
        <v>562</v>
      </c>
      <c r="P50" t="s">
        <v>562</v>
      </c>
      <c r="Q50" t="s">
        <v>567</v>
      </c>
      <c r="R50" t="s">
        <v>562</v>
      </c>
      <c r="S50" t="s">
        <v>562</v>
      </c>
      <c r="T50" t="s">
        <v>562</v>
      </c>
      <c r="U50" s="159" t="s">
        <v>562</v>
      </c>
      <c r="AB50" t="s">
        <v>562</v>
      </c>
      <c r="AC50" s="159"/>
    </row>
    <row r="51" spans="1:29" ht="14.25" customHeight="1">
      <c r="A51">
        <v>49</v>
      </c>
      <c r="B51" s="392" t="s">
        <v>569</v>
      </c>
      <c r="C51" s="5" t="s">
        <v>411</v>
      </c>
      <c r="D51" s="112" t="s">
        <v>474</v>
      </c>
      <c r="F51" t="s">
        <v>562</v>
      </c>
      <c r="H51" t="s">
        <v>562</v>
      </c>
      <c r="J51" t="s">
        <v>567</v>
      </c>
      <c r="L51" s="159" t="s">
        <v>562</v>
      </c>
      <c r="Q51" t="s">
        <v>562</v>
      </c>
      <c r="R51" t="s">
        <v>567</v>
      </c>
      <c r="S51" t="s">
        <v>562</v>
      </c>
      <c r="T51" t="s">
        <v>562</v>
      </c>
      <c r="U51" s="159" t="s">
        <v>562</v>
      </c>
      <c r="AC51" s="159"/>
    </row>
    <row r="52" spans="1:29" ht="14.25">
      <c r="A52">
        <v>50</v>
      </c>
      <c r="B52" s="392"/>
      <c r="C52" s="5" t="s">
        <v>412</v>
      </c>
      <c r="D52" s="114" t="s">
        <v>474</v>
      </c>
      <c r="E52" t="s">
        <v>562</v>
      </c>
      <c r="F52" t="s">
        <v>567</v>
      </c>
      <c r="G52" t="s">
        <v>562</v>
      </c>
      <c r="H52" t="s">
        <v>562</v>
      </c>
      <c r="I52" t="s">
        <v>562</v>
      </c>
      <c r="J52" t="s">
        <v>567</v>
      </c>
      <c r="K52" t="s">
        <v>562</v>
      </c>
      <c r="L52" t="s">
        <v>562</v>
      </c>
      <c r="Q52" t="s">
        <v>562</v>
      </c>
      <c r="R52" t="s">
        <v>567</v>
      </c>
      <c r="S52" t="s">
        <v>562</v>
      </c>
      <c r="T52" t="s">
        <v>562</v>
      </c>
      <c r="U52" s="159" t="s">
        <v>562</v>
      </c>
      <c r="AC52" s="159"/>
    </row>
    <row r="53" spans="1:29" ht="14.25">
      <c r="A53">
        <v>51</v>
      </c>
      <c r="B53" s="392"/>
      <c r="C53" s="171" t="s">
        <v>414</v>
      </c>
      <c r="D53" s="11" t="s">
        <v>406</v>
      </c>
      <c r="E53" t="s">
        <v>562</v>
      </c>
      <c r="F53" t="s">
        <v>567</v>
      </c>
      <c r="G53" t="s">
        <v>562</v>
      </c>
      <c r="H53" t="s">
        <v>562</v>
      </c>
      <c r="I53" t="s">
        <v>562</v>
      </c>
      <c r="J53" t="s">
        <v>567</v>
      </c>
      <c r="K53" t="s">
        <v>562</v>
      </c>
      <c r="L53" t="s">
        <v>562</v>
      </c>
      <c r="Q53" t="s">
        <v>562</v>
      </c>
      <c r="R53" t="s">
        <v>567</v>
      </c>
      <c r="S53" t="s">
        <v>562</v>
      </c>
      <c r="T53" t="s">
        <v>562</v>
      </c>
      <c r="U53" s="159" t="s">
        <v>562</v>
      </c>
      <c r="X53" t="s">
        <v>567</v>
      </c>
      <c r="AC53" s="159"/>
    </row>
    <row r="54" spans="1:29" ht="14.25">
      <c r="A54">
        <v>52</v>
      </c>
      <c r="B54" s="392"/>
      <c r="C54" s="16" t="s">
        <v>410</v>
      </c>
      <c r="D54" s="112" t="s">
        <v>472</v>
      </c>
      <c r="F54" t="s">
        <v>567</v>
      </c>
      <c r="G54" t="s">
        <v>562</v>
      </c>
      <c r="H54" t="s">
        <v>562</v>
      </c>
      <c r="J54" t="s">
        <v>562</v>
      </c>
      <c r="L54" s="159"/>
      <c r="Q54" t="s">
        <v>562</v>
      </c>
      <c r="R54" t="s">
        <v>567</v>
      </c>
      <c r="S54" t="s">
        <v>562</v>
      </c>
      <c r="T54" t="s">
        <v>562</v>
      </c>
      <c r="U54" s="159" t="s">
        <v>562</v>
      </c>
      <c r="AB54" t="s">
        <v>562</v>
      </c>
      <c r="AC54" s="159"/>
    </row>
    <row r="55" spans="1:29" ht="14.25">
      <c r="A55">
        <v>53</v>
      </c>
      <c r="B55" s="392"/>
      <c r="C55" s="15" t="s">
        <v>413</v>
      </c>
      <c r="D55" s="113" t="s">
        <v>474</v>
      </c>
      <c r="F55" t="s">
        <v>567</v>
      </c>
      <c r="H55" t="s">
        <v>562</v>
      </c>
      <c r="I55" t="s">
        <v>562</v>
      </c>
      <c r="J55" t="s">
        <v>567</v>
      </c>
      <c r="L55" s="172"/>
      <c r="Q55" t="s">
        <v>562</v>
      </c>
      <c r="R55" t="s">
        <v>567</v>
      </c>
      <c r="S55" t="s">
        <v>562</v>
      </c>
      <c r="T55" t="s">
        <v>562</v>
      </c>
      <c r="U55" s="159" t="s">
        <v>562</v>
      </c>
      <c r="AC55" s="159"/>
    </row>
    <row r="56" spans="1:29" ht="14.25" customHeight="1">
      <c r="A56">
        <v>54</v>
      </c>
      <c r="B56" s="393" t="s">
        <v>571</v>
      </c>
      <c r="C56" t="s">
        <v>417</v>
      </c>
      <c r="D56" t="s">
        <v>482</v>
      </c>
      <c r="F56" t="s">
        <v>567</v>
      </c>
      <c r="G56" t="s">
        <v>562</v>
      </c>
      <c r="H56" t="s">
        <v>562</v>
      </c>
      <c r="L56" s="159"/>
      <c r="Q56" t="s">
        <v>562</v>
      </c>
      <c r="R56" t="s">
        <v>562</v>
      </c>
      <c r="S56" t="s">
        <v>567</v>
      </c>
      <c r="T56" t="s">
        <v>562</v>
      </c>
      <c r="U56" s="159" t="s">
        <v>562</v>
      </c>
      <c r="AB56" t="s">
        <v>562</v>
      </c>
      <c r="AC56" s="159"/>
    </row>
    <row r="57" spans="1:29" ht="14.25">
      <c r="A57">
        <v>55</v>
      </c>
      <c r="B57" s="393"/>
      <c r="C57" t="s">
        <v>419</v>
      </c>
      <c r="D57" t="s">
        <v>488</v>
      </c>
      <c r="F57" t="s">
        <v>567</v>
      </c>
      <c r="G57" t="s">
        <v>562</v>
      </c>
      <c r="H57" t="s">
        <v>562</v>
      </c>
      <c r="L57" s="159"/>
      <c r="Q57" t="s">
        <v>562</v>
      </c>
      <c r="R57" t="s">
        <v>562</v>
      </c>
      <c r="S57" t="s">
        <v>567</v>
      </c>
      <c r="T57" t="s">
        <v>562</v>
      </c>
      <c r="U57" s="159" t="s">
        <v>562</v>
      </c>
      <c r="AB57" t="s">
        <v>562</v>
      </c>
      <c r="AC57" s="159"/>
    </row>
    <row r="58" spans="1:29" ht="14.25">
      <c r="A58">
        <v>56</v>
      </c>
      <c r="B58" s="393"/>
      <c r="C58" t="s">
        <v>420</v>
      </c>
      <c r="D58" t="s">
        <v>488</v>
      </c>
      <c r="F58" t="s">
        <v>567</v>
      </c>
      <c r="G58" t="s">
        <v>562</v>
      </c>
      <c r="H58" t="s">
        <v>562</v>
      </c>
      <c r="L58" s="159"/>
      <c r="Q58" t="s">
        <v>562</v>
      </c>
      <c r="R58" t="s">
        <v>562</v>
      </c>
      <c r="S58" t="s">
        <v>567</v>
      </c>
      <c r="T58" t="s">
        <v>562</v>
      </c>
      <c r="U58" s="159" t="s">
        <v>562</v>
      </c>
      <c r="AB58" t="s">
        <v>562</v>
      </c>
      <c r="AC58" s="159"/>
    </row>
    <row r="59" spans="1:29" ht="14.25">
      <c r="A59">
        <v>57</v>
      </c>
      <c r="B59" s="393"/>
      <c r="C59" t="s">
        <v>416</v>
      </c>
      <c r="D59" t="s">
        <v>570</v>
      </c>
      <c r="F59" t="s">
        <v>567</v>
      </c>
      <c r="G59" t="s">
        <v>562</v>
      </c>
      <c r="H59" t="s">
        <v>562</v>
      </c>
      <c r="L59" s="159"/>
      <c r="Q59" t="s">
        <v>562</v>
      </c>
      <c r="R59" t="s">
        <v>562</v>
      </c>
      <c r="S59" t="s">
        <v>567</v>
      </c>
      <c r="T59" t="s">
        <v>562</v>
      </c>
      <c r="U59" s="159" t="s">
        <v>562</v>
      </c>
      <c r="AB59" t="s">
        <v>562</v>
      </c>
      <c r="AC59" s="159"/>
    </row>
    <row r="60" spans="1:29" ht="14.25" customHeight="1">
      <c r="A60">
        <v>58</v>
      </c>
      <c r="B60" s="394" t="s">
        <v>579</v>
      </c>
      <c r="C60" s="5" t="s">
        <v>443</v>
      </c>
      <c r="D60" s="112" t="s">
        <v>469</v>
      </c>
      <c r="E60" t="s">
        <v>562</v>
      </c>
      <c r="G60" t="s">
        <v>567</v>
      </c>
      <c r="H60" t="s">
        <v>562</v>
      </c>
      <c r="J60" t="s">
        <v>562</v>
      </c>
      <c r="L60" t="s">
        <v>567</v>
      </c>
      <c r="Q60" t="s">
        <v>562</v>
      </c>
      <c r="R60" t="s">
        <v>562</v>
      </c>
      <c r="S60" t="s">
        <v>562</v>
      </c>
      <c r="T60" t="s">
        <v>567</v>
      </c>
      <c r="U60" s="159" t="s">
        <v>562</v>
      </c>
      <c r="Y60" t="s">
        <v>562</v>
      </c>
      <c r="AB60" t="s">
        <v>562</v>
      </c>
      <c r="AC60" s="159"/>
    </row>
    <row r="61" spans="1:29" ht="14.25">
      <c r="A61">
        <v>59</v>
      </c>
      <c r="B61" s="394"/>
      <c r="C61" s="5" t="s">
        <v>423</v>
      </c>
      <c r="D61" s="112" t="s">
        <v>469</v>
      </c>
      <c r="E61" t="s">
        <v>562</v>
      </c>
      <c r="G61" t="s">
        <v>567</v>
      </c>
      <c r="H61" t="s">
        <v>562</v>
      </c>
      <c r="J61" t="s">
        <v>562</v>
      </c>
      <c r="L61" t="s">
        <v>567</v>
      </c>
      <c r="Q61" t="s">
        <v>562</v>
      </c>
      <c r="R61" t="s">
        <v>562</v>
      </c>
      <c r="S61" t="s">
        <v>562</v>
      </c>
      <c r="T61" t="s">
        <v>567</v>
      </c>
      <c r="U61" s="159" t="s">
        <v>562</v>
      </c>
      <c r="Y61" t="s">
        <v>562</v>
      </c>
      <c r="AB61" t="s">
        <v>562</v>
      </c>
      <c r="AC61" s="159"/>
    </row>
    <row r="62" spans="1:29" ht="14.25">
      <c r="A62">
        <v>60</v>
      </c>
      <c r="B62" s="394"/>
      <c r="C62" s="16" t="s">
        <v>421</v>
      </c>
      <c r="D62" s="112" t="s">
        <v>472</v>
      </c>
      <c r="E62" t="s">
        <v>562</v>
      </c>
      <c r="G62" t="s">
        <v>567</v>
      </c>
      <c r="H62" t="s">
        <v>562</v>
      </c>
      <c r="J62" t="s">
        <v>562</v>
      </c>
      <c r="L62" t="s">
        <v>567</v>
      </c>
      <c r="Q62" t="s">
        <v>562</v>
      </c>
      <c r="R62" t="s">
        <v>562</v>
      </c>
      <c r="S62" t="s">
        <v>562</v>
      </c>
      <c r="T62" t="s">
        <v>567</v>
      </c>
      <c r="U62" s="159" t="s">
        <v>562</v>
      </c>
      <c r="AB62" t="s">
        <v>562</v>
      </c>
      <c r="AC62" s="159"/>
    </row>
    <row r="63" spans="1:29" ht="14.25">
      <c r="A63">
        <v>61</v>
      </c>
      <c r="B63" s="391" t="s">
        <v>572</v>
      </c>
      <c r="C63" t="s">
        <v>424</v>
      </c>
      <c r="D63" s="112" t="s">
        <v>469</v>
      </c>
      <c r="E63" t="s">
        <v>562</v>
      </c>
      <c r="H63" t="s">
        <v>562</v>
      </c>
      <c r="I63" t="s">
        <v>562</v>
      </c>
      <c r="K63" t="s">
        <v>562</v>
      </c>
      <c r="L63" s="159"/>
      <c r="Q63" t="s">
        <v>562</v>
      </c>
      <c r="R63" t="s">
        <v>562</v>
      </c>
      <c r="S63" t="s">
        <v>562</v>
      </c>
      <c r="T63" t="s">
        <v>562</v>
      </c>
      <c r="U63" s="159"/>
      <c r="X63" t="s">
        <v>562</v>
      </c>
      <c r="Z63" t="s">
        <v>562</v>
      </c>
      <c r="AC63" s="159"/>
    </row>
    <row r="64" spans="1:29" ht="14.25">
      <c r="A64">
        <v>62</v>
      </c>
      <c r="B64" s="395"/>
      <c r="C64" t="s">
        <v>447</v>
      </c>
      <c r="D64" s="112" t="s">
        <v>469</v>
      </c>
      <c r="E64" t="s">
        <v>567</v>
      </c>
      <c r="F64" t="s">
        <v>567</v>
      </c>
      <c r="G64" t="s">
        <v>567</v>
      </c>
      <c r="H64" t="s">
        <v>567</v>
      </c>
      <c r="I64" t="s">
        <v>562</v>
      </c>
      <c r="J64" t="s">
        <v>562</v>
      </c>
      <c r="K64" t="s">
        <v>562</v>
      </c>
      <c r="L64" t="s">
        <v>562</v>
      </c>
      <c r="Q64" t="s">
        <v>567</v>
      </c>
      <c r="R64" t="s">
        <v>567</v>
      </c>
      <c r="S64" t="s">
        <v>567</v>
      </c>
      <c r="T64" t="s">
        <v>567</v>
      </c>
      <c r="U64" s="159"/>
      <c r="X64" t="s">
        <v>562</v>
      </c>
      <c r="Z64" t="s">
        <v>562</v>
      </c>
      <c r="AC64" s="159"/>
    </row>
    <row r="65" spans="1:29" ht="14.25">
      <c r="A65">
        <v>63</v>
      </c>
      <c r="B65" s="395"/>
      <c r="C65" t="s">
        <v>448</v>
      </c>
      <c r="D65" s="112" t="s">
        <v>469</v>
      </c>
      <c r="E65" t="s">
        <v>562</v>
      </c>
      <c r="F65" t="s">
        <v>562</v>
      </c>
      <c r="G65" t="s">
        <v>562</v>
      </c>
      <c r="H65" t="s">
        <v>562</v>
      </c>
      <c r="I65" t="s">
        <v>562</v>
      </c>
      <c r="J65" t="s">
        <v>562</v>
      </c>
      <c r="K65" t="s">
        <v>562</v>
      </c>
      <c r="L65" t="s">
        <v>562</v>
      </c>
      <c r="Q65" t="s">
        <v>567</v>
      </c>
      <c r="R65" t="s">
        <v>562</v>
      </c>
      <c r="S65" t="s">
        <v>562</v>
      </c>
      <c r="T65" t="s">
        <v>562</v>
      </c>
      <c r="U65" s="159" t="s">
        <v>562</v>
      </c>
      <c r="W65" t="s">
        <v>567</v>
      </c>
      <c r="X65" t="s">
        <v>567</v>
      </c>
      <c r="Y65" t="s">
        <v>562</v>
      </c>
      <c r="Z65" t="s">
        <v>562</v>
      </c>
      <c r="AC65" t="s">
        <v>562</v>
      </c>
    </row>
    <row r="66" spans="1:29" ht="14.25" customHeight="1">
      <c r="A66">
        <v>64</v>
      </c>
      <c r="B66" s="391" t="s">
        <v>573</v>
      </c>
      <c r="C66" s="16" t="s">
        <v>598</v>
      </c>
      <c r="D66" s="11" t="s">
        <v>599</v>
      </c>
      <c r="K66" t="s">
        <v>562</v>
      </c>
      <c r="L66" s="159"/>
      <c r="Q66" t="s">
        <v>562</v>
      </c>
      <c r="U66" s="159" t="s">
        <v>567</v>
      </c>
      <c r="AC66" s="159"/>
    </row>
    <row r="67" spans="1:29" ht="14.25" customHeight="1">
      <c r="A67">
        <v>65</v>
      </c>
      <c r="B67" s="391"/>
      <c r="C67" s="14" t="s">
        <v>428</v>
      </c>
      <c r="D67" s="112" t="s">
        <v>472</v>
      </c>
      <c r="K67" t="s">
        <v>562</v>
      </c>
      <c r="L67" s="159"/>
      <c r="Q67" t="s">
        <v>562</v>
      </c>
      <c r="U67" s="159" t="s">
        <v>567</v>
      </c>
      <c r="AC67" s="159"/>
    </row>
    <row r="68" spans="1:29" ht="14.25" customHeight="1">
      <c r="A68">
        <v>66</v>
      </c>
      <c r="B68" s="391"/>
      <c r="C68" s="5" t="s">
        <v>456</v>
      </c>
      <c r="D68" s="112" t="s">
        <v>472</v>
      </c>
      <c r="K68" t="s">
        <v>562</v>
      </c>
      <c r="L68" s="159"/>
      <c r="Q68" t="s">
        <v>562</v>
      </c>
      <c r="U68" s="159" t="s">
        <v>567</v>
      </c>
      <c r="AC68" s="159"/>
    </row>
    <row r="69" spans="1:29" ht="14.25" customHeight="1">
      <c r="A69">
        <v>67</v>
      </c>
      <c r="B69" s="391"/>
      <c r="C69" s="16" t="s">
        <v>425</v>
      </c>
      <c r="D69" s="112" t="s">
        <v>472</v>
      </c>
      <c r="I69" t="s">
        <v>562</v>
      </c>
      <c r="L69" s="159"/>
      <c r="Q69" t="s">
        <v>562</v>
      </c>
      <c r="U69" s="159" t="s">
        <v>567</v>
      </c>
      <c r="AC69" s="159"/>
    </row>
    <row r="70" spans="1:29" ht="14.25" customHeight="1">
      <c r="A70">
        <v>68</v>
      </c>
      <c r="B70" s="391"/>
      <c r="C70" s="14" t="s">
        <v>427</v>
      </c>
      <c r="D70" s="114" t="s">
        <v>472</v>
      </c>
      <c r="I70" t="s">
        <v>562</v>
      </c>
      <c r="L70" s="159"/>
      <c r="Q70" t="s">
        <v>562</v>
      </c>
      <c r="U70" s="159" t="s">
        <v>567</v>
      </c>
      <c r="AC70" s="159"/>
    </row>
    <row r="71" spans="1:29" ht="14.25" customHeight="1">
      <c r="A71">
        <v>69</v>
      </c>
      <c r="B71" s="391"/>
      <c r="C71" s="14" t="s">
        <v>429</v>
      </c>
      <c r="D71" s="114" t="s">
        <v>472</v>
      </c>
      <c r="I71" t="s">
        <v>562</v>
      </c>
      <c r="L71" s="159"/>
      <c r="Q71" t="s">
        <v>562</v>
      </c>
      <c r="U71" s="159" t="s">
        <v>567</v>
      </c>
      <c r="AC71" s="159"/>
    </row>
    <row r="72" spans="1:29" ht="14.25" customHeight="1">
      <c r="A72">
        <v>70</v>
      </c>
      <c r="B72" s="391"/>
      <c r="C72" s="14" t="s">
        <v>418</v>
      </c>
      <c r="D72" s="114" t="s">
        <v>482</v>
      </c>
      <c r="I72" t="s">
        <v>562</v>
      </c>
      <c r="L72" s="159"/>
      <c r="Q72" t="s">
        <v>562</v>
      </c>
      <c r="U72" s="159" t="s">
        <v>567</v>
      </c>
      <c r="AC72" s="159"/>
    </row>
    <row r="73" spans="1:29" ht="14.25" customHeight="1">
      <c r="A73">
        <v>71</v>
      </c>
      <c r="B73" s="391"/>
      <c r="C73" s="14" t="s">
        <v>600</v>
      </c>
      <c r="D73" s="12" t="s">
        <v>599</v>
      </c>
      <c r="E73" t="s">
        <v>562</v>
      </c>
      <c r="H73" t="s">
        <v>562</v>
      </c>
      <c r="L73" s="159"/>
      <c r="Q73" t="s">
        <v>562</v>
      </c>
      <c r="U73" s="159" t="s">
        <v>567</v>
      </c>
      <c r="AC73" s="159"/>
    </row>
    <row r="74" spans="1:29" ht="14.25" customHeight="1">
      <c r="A74">
        <v>72</v>
      </c>
      <c r="B74" s="391"/>
      <c r="C74" s="14" t="s">
        <v>452</v>
      </c>
      <c r="D74" s="114" t="s">
        <v>472</v>
      </c>
      <c r="L74" s="159"/>
      <c r="R74" t="s">
        <v>562</v>
      </c>
      <c r="U74" s="159" t="s">
        <v>567</v>
      </c>
      <c r="AC74" s="159"/>
    </row>
    <row r="75" spans="1:29" ht="14.25" customHeight="1">
      <c r="A75">
        <v>73</v>
      </c>
      <c r="B75" s="391"/>
      <c r="C75" s="14" t="s">
        <v>415</v>
      </c>
      <c r="D75" s="114" t="s">
        <v>482</v>
      </c>
      <c r="F75" t="s">
        <v>562</v>
      </c>
      <c r="L75" s="159"/>
      <c r="Q75" t="s">
        <v>562</v>
      </c>
      <c r="U75" s="159" t="s">
        <v>567</v>
      </c>
      <c r="AC75" s="159"/>
    </row>
    <row r="76" spans="1:29" ht="14.25" customHeight="1">
      <c r="A76">
        <v>74</v>
      </c>
      <c r="B76" s="391"/>
      <c r="C76" s="14" t="s">
        <v>422</v>
      </c>
      <c r="D76" s="114" t="s">
        <v>482</v>
      </c>
      <c r="F76" t="s">
        <v>562</v>
      </c>
      <c r="L76" t="s">
        <v>562</v>
      </c>
      <c r="Q76" t="s">
        <v>562</v>
      </c>
      <c r="U76" s="159" t="s">
        <v>567</v>
      </c>
      <c r="AC76" s="159"/>
    </row>
    <row r="77" spans="1:29" ht="71.25">
      <c r="A77">
        <v>75</v>
      </c>
      <c r="B77" s="157" t="s">
        <v>575</v>
      </c>
      <c r="C77" s="156" t="s">
        <v>574</v>
      </c>
      <c r="E77" t="s">
        <v>562</v>
      </c>
      <c r="F77" t="s">
        <v>562</v>
      </c>
      <c r="H77" t="s">
        <v>562</v>
      </c>
      <c r="K77" t="s">
        <v>562</v>
      </c>
      <c r="L77" s="159"/>
      <c r="N77" t="s">
        <v>567</v>
      </c>
      <c r="U77" s="159"/>
      <c r="W77" t="s">
        <v>562</v>
      </c>
      <c r="X77" t="s">
        <v>562</v>
      </c>
      <c r="Y77" t="s">
        <v>567</v>
      </c>
      <c r="Z77" t="s">
        <v>567</v>
      </c>
      <c r="AA77" t="s">
        <v>562</v>
      </c>
      <c r="AB77" t="s">
        <v>562</v>
      </c>
      <c r="AC77" s="159"/>
    </row>
    <row r="78" spans="1:29" ht="14.25">
      <c r="A78">
        <v>76</v>
      </c>
      <c r="L78" s="159"/>
      <c r="U78" s="159"/>
      <c r="AC78" s="159"/>
    </row>
    <row r="79" spans="1:29" ht="14.25">
      <c r="A79">
        <v>77</v>
      </c>
      <c r="L79" s="159"/>
      <c r="U79" s="159"/>
      <c r="AC79" s="159"/>
    </row>
    <row r="80" spans="1:29" ht="14.25">
      <c r="A80">
        <v>78</v>
      </c>
      <c r="L80" s="159"/>
      <c r="U80" s="159"/>
      <c r="AC80" s="159"/>
    </row>
    <row r="81" spans="1:29" ht="14.25">
      <c r="A81">
        <v>79</v>
      </c>
      <c r="L81" s="159"/>
      <c r="U81" s="159"/>
      <c r="AC81" s="159"/>
    </row>
    <row r="82" spans="1:29" ht="14.25">
      <c r="A82">
        <v>80</v>
      </c>
      <c r="L82" s="159"/>
      <c r="U82" s="159"/>
      <c r="AC82" s="159"/>
    </row>
    <row r="83" spans="1:29" ht="14.25">
      <c r="A83">
        <v>81</v>
      </c>
      <c r="L83" s="159"/>
      <c r="U83" s="159"/>
      <c r="AC83" s="159"/>
    </row>
    <row r="84" spans="1:29" ht="14.25">
      <c r="A84">
        <v>82</v>
      </c>
      <c r="L84" s="159"/>
      <c r="U84" s="159"/>
      <c r="AC84" s="159"/>
    </row>
    <row r="85" spans="1:29" ht="14.25">
      <c r="A85">
        <v>83</v>
      </c>
      <c r="L85" s="159"/>
      <c r="U85" s="159"/>
      <c r="AC85" s="159"/>
    </row>
    <row r="86" spans="1:29" ht="14.25">
      <c r="A86">
        <v>84</v>
      </c>
      <c r="L86" s="159"/>
      <c r="U86" s="159"/>
      <c r="AC86" s="159"/>
    </row>
    <row r="87" spans="1:29" ht="14.25">
      <c r="A87">
        <v>85</v>
      </c>
      <c r="L87" s="159"/>
      <c r="U87" s="159"/>
      <c r="AC87" s="159"/>
    </row>
    <row r="88" spans="1:29" ht="14.25">
      <c r="A88">
        <v>86</v>
      </c>
      <c r="L88" s="159"/>
      <c r="U88" s="159"/>
      <c r="AC88" s="159"/>
    </row>
    <row r="89" spans="1:29" ht="14.25">
      <c r="A89">
        <v>87</v>
      </c>
      <c r="L89" s="159"/>
      <c r="U89" s="159"/>
      <c r="AC89" s="159"/>
    </row>
    <row r="90" spans="1:29" ht="14.25">
      <c r="A90">
        <v>88</v>
      </c>
      <c r="L90" s="159"/>
      <c r="U90" s="159"/>
      <c r="AC90" s="159"/>
    </row>
    <row r="91" spans="1:29" ht="14.25">
      <c r="A91">
        <v>89</v>
      </c>
      <c r="L91" s="159"/>
      <c r="U91" s="159"/>
      <c r="AC91" s="159"/>
    </row>
    <row r="92" spans="1:29" ht="14.25">
      <c r="A92">
        <v>90</v>
      </c>
      <c r="L92" s="159"/>
      <c r="U92" s="159"/>
      <c r="AC92" s="159"/>
    </row>
    <row r="93" spans="1:29" ht="14.25">
      <c r="A93">
        <v>91</v>
      </c>
      <c r="L93" s="159"/>
      <c r="U93" s="159"/>
      <c r="AC93" s="159"/>
    </row>
    <row r="94" spans="1:29" ht="14.25">
      <c r="A94">
        <v>92</v>
      </c>
      <c r="L94" s="159"/>
      <c r="U94" s="159"/>
      <c r="AC94" s="159"/>
    </row>
    <row r="95" spans="1:29" ht="14.25">
      <c r="A95">
        <v>93</v>
      </c>
      <c r="L95" s="159"/>
      <c r="U95" s="159"/>
      <c r="AC95" s="159"/>
    </row>
    <row r="96" spans="1:29" ht="14.25">
      <c r="A96">
        <v>94</v>
      </c>
      <c r="L96" s="159"/>
      <c r="U96" s="159"/>
      <c r="AC96" s="159"/>
    </row>
    <row r="97" spans="1:29" ht="14.25">
      <c r="A97">
        <v>95</v>
      </c>
      <c r="L97" s="159"/>
      <c r="U97" s="159"/>
      <c r="AC97" s="159"/>
    </row>
    <row r="98" spans="1:29" ht="14.25">
      <c r="A98">
        <v>96</v>
      </c>
      <c r="L98" s="159"/>
      <c r="U98" s="159"/>
      <c r="AC98" s="159"/>
    </row>
    <row r="99" spans="1:29" ht="14.25">
      <c r="A99">
        <v>97</v>
      </c>
      <c r="L99" s="159"/>
      <c r="U99" s="159"/>
      <c r="AC99" s="159"/>
    </row>
    <row r="100" spans="1:29" ht="14.25">
      <c r="A100">
        <v>98</v>
      </c>
      <c r="L100" s="159"/>
      <c r="U100" s="159"/>
      <c r="AC100" s="159"/>
    </row>
    <row r="101" spans="1:21" ht="14.25">
      <c r="A101">
        <v>99</v>
      </c>
      <c r="L101" s="159"/>
      <c r="U101" s="159"/>
    </row>
    <row r="102" spans="1:21" ht="14.25">
      <c r="A102">
        <v>100</v>
      </c>
      <c r="L102" s="159"/>
      <c r="U102" s="159"/>
    </row>
    <row r="103" spans="1:21" ht="14.25">
      <c r="A103">
        <v>101</v>
      </c>
      <c r="L103" s="159"/>
      <c r="U103" s="159"/>
    </row>
    <row r="104" spans="1:21" ht="14.25">
      <c r="A104">
        <v>102</v>
      </c>
      <c r="L104" s="159"/>
      <c r="U104" s="159"/>
    </row>
    <row r="105" spans="1:21" ht="14.25">
      <c r="A105">
        <v>103</v>
      </c>
      <c r="L105" s="159"/>
      <c r="U105" s="159"/>
    </row>
    <row r="106" spans="1:21" ht="14.25">
      <c r="A106">
        <v>104</v>
      </c>
      <c r="L106" s="159"/>
      <c r="U106" s="159"/>
    </row>
    <row r="107" spans="1:21" ht="14.25">
      <c r="A107">
        <v>105</v>
      </c>
      <c r="L107" s="159"/>
      <c r="U107" s="159"/>
    </row>
    <row r="108" spans="1:21" ht="14.25">
      <c r="A108">
        <v>106</v>
      </c>
      <c r="L108" s="159"/>
      <c r="U108" s="159"/>
    </row>
    <row r="109" spans="1:21" ht="14.25">
      <c r="A109">
        <v>107</v>
      </c>
      <c r="L109" s="159"/>
      <c r="U109" s="159"/>
    </row>
    <row r="110" spans="1:21" ht="14.25">
      <c r="A110">
        <v>108</v>
      </c>
      <c r="L110" s="159"/>
      <c r="U110" s="159"/>
    </row>
    <row r="111" spans="1:21" ht="14.25">
      <c r="A111">
        <v>109</v>
      </c>
      <c r="L111" s="159"/>
      <c r="U111" s="159"/>
    </row>
    <row r="112" spans="1:21" ht="14.25">
      <c r="A112">
        <v>102</v>
      </c>
      <c r="L112" s="159"/>
      <c r="U112" s="159"/>
    </row>
    <row r="113" spans="1:21" ht="14.25">
      <c r="A113">
        <v>103</v>
      </c>
      <c r="L113" s="159"/>
      <c r="U113" s="159"/>
    </row>
    <row r="114" spans="1:21" ht="14.25">
      <c r="A114">
        <v>104</v>
      </c>
      <c r="L114" s="159"/>
      <c r="U114" s="159"/>
    </row>
    <row r="115" spans="1:21" ht="14.25">
      <c r="A115">
        <v>105</v>
      </c>
      <c r="L115" s="159"/>
      <c r="U115" s="159"/>
    </row>
    <row r="116" spans="1:21" ht="14.25">
      <c r="A116">
        <v>106</v>
      </c>
      <c r="L116" s="159"/>
      <c r="U116" s="159"/>
    </row>
    <row r="117" spans="1:21" ht="14.25">
      <c r="A117">
        <v>107</v>
      </c>
      <c r="L117" s="159"/>
      <c r="U117" s="159"/>
    </row>
    <row r="118" spans="1:21" ht="14.25">
      <c r="A118">
        <v>108</v>
      </c>
      <c r="L118" s="159"/>
      <c r="U118" s="159"/>
    </row>
    <row r="119" spans="1:21" ht="14.25">
      <c r="A119">
        <v>109</v>
      </c>
      <c r="L119" s="159"/>
      <c r="U119" s="159"/>
    </row>
    <row r="120" spans="1:21" ht="14.25">
      <c r="A120">
        <v>110</v>
      </c>
      <c r="L120" s="159"/>
      <c r="U120" s="159"/>
    </row>
    <row r="121" spans="1:21" ht="14.25">
      <c r="A121">
        <v>111</v>
      </c>
      <c r="L121" s="159"/>
      <c r="U121" s="159"/>
    </row>
    <row r="122" spans="1:21" ht="14.25">
      <c r="A122">
        <v>112</v>
      </c>
      <c r="L122" s="159"/>
      <c r="U122" s="159"/>
    </row>
    <row r="123" spans="1:21" ht="14.25">
      <c r="A123">
        <v>113</v>
      </c>
      <c r="L123" s="159"/>
      <c r="U123" s="159"/>
    </row>
    <row r="124" spans="1:21" ht="14.25">
      <c r="A124">
        <v>114</v>
      </c>
      <c r="L124" s="159"/>
      <c r="U124" s="159"/>
    </row>
    <row r="125" spans="1:21" ht="14.25">
      <c r="A125">
        <v>115</v>
      </c>
      <c r="L125" s="159"/>
      <c r="U125" s="159"/>
    </row>
    <row r="126" spans="1:21" ht="14.25">
      <c r="A126">
        <v>116</v>
      </c>
      <c r="L126" s="159"/>
      <c r="U126" s="159"/>
    </row>
    <row r="127" spans="1:21" ht="14.25">
      <c r="A127">
        <v>117</v>
      </c>
      <c r="L127" s="159"/>
      <c r="U127" s="159"/>
    </row>
    <row r="128" spans="1:21" ht="14.25">
      <c r="A128">
        <v>118</v>
      </c>
      <c r="L128" s="159"/>
      <c r="U128" s="159"/>
    </row>
    <row r="129" spans="1:21" ht="14.25">
      <c r="A129">
        <v>119</v>
      </c>
      <c r="L129" s="159"/>
      <c r="U129" s="159"/>
    </row>
    <row r="130" spans="1:21" ht="14.25">
      <c r="A130">
        <v>120</v>
      </c>
      <c r="L130" s="159"/>
      <c r="U130" s="159"/>
    </row>
    <row r="131" spans="1:21" ht="14.25">
      <c r="A131">
        <v>121</v>
      </c>
      <c r="L131" s="159"/>
      <c r="U131" s="159"/>
    </row>
    <row r="132" spans="1:21" ht="14.25">
      <c r="A132">
        <v>122</v>
      </c>
      <c r="L132" s="159"/>
      <c r="U132" s="159"/>
    </row>
    <row r="133" spans="12:21" ht="14.25">
      <c r="L133" s="159"/>
      <c r="U133" s="159"/>
    </row>
    <row r="134" spans="12:21" ht="14.25">
      <c r="L134" s="159"/>
      <c r="U134" s="159"/>
    </row>
    <row r="135" spans="12:21" ht="14.25">
      <c r="L135" s="159"/>
      <c r="U135" s="159"/>
    </row>
    <row r="136" spans="12:21" ht="14.25">
      <c r="L136" s="159"/>
      <c r="U136" s="159"/>
    </row>
    <row r="137" spans="12:21" ht="14.25">
      <c r="L137" s="159"/>
      <c r="U137" s="159"/>
    </row>
    <row r="138" spans="12:21" ht="14.25">
      <c r="L138" s="159"/>
      <c r="U138" s="159"/>
    </row>
  </sheetData>
  <sheetProtection/>
  <mergeCells count="17">
    <mergeCell ref="M1:U1"/>
    <mergeCell ref="B44:B50"/>
    <mergeCell ref="A1:A2"/>
    <mergeCell ref="B1:B2"/>
    <mergeCell ref="C1:C2"/>
    <mergeCell ref="D1:D2"/>
    <mergeCell ref="E1:L1"/>
    <mergeCell ref="B66:B76"/>
    <mergeCell ref="B51:B55"/>
    <mergeCell ref="B56:B59"/>
    <mergeCell ref="B60:B62"/>
    <mergeCell ref="B63:B65"/>
    <mergeCell ref="V1:AC1"/>
    <mergeCell ref="B3:B24"/>
    <mergeCell ref="B25:B28"/>
    <mergeCell ref="B29:B35"/>
    <mergeCell ref="B36:B4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30"/>
  <sheetViews>
    <sheetView zoomScalePageLayoutView="0" workbookViewId="0" topLeftCell="A1">
      <selection activeCell="A1" sqref="A1"/>
    </sheetView>
  </sheetViews>
  <sheetFormatPr defaultColWidth="9.00390625" defaultRowHeight="14.25"/>
  <sheetData>
    <row r="2" spans="1:17" ht="14.25">
      <c r="A2" s="412" t="s">
        <v>596</v>
      </c>
      <c r="B2" s="413"/>
      <c r="C2" s="413"/>
      <c r="D2" s="413"/>
      <c r="E2" s="413"/>
      <c r="F2" s="413"/>
      <c r="G2" s="413"/>
      <c r="H2" s="413"/>
      <c r="I2" s="413"/>
      <c r="J2" s="413"/>
      <c r="K2" s="413"/>
      <c r="L2" s="413"/>
      <c r="M2" s="413"/>
      <c r="N2" s="413"/>
      <c r="O2" s="413"/>
      <c r="P2" s="413"/>
      <c r="Q2" s="413"/>
    </row>
    <row r="3" spans="1:17" ht="14.25">
      <c r="A3" s="413"/>
      <c r="B3" s="413"/>
      <c r="C3" s="413"/>
      <c r="D3" s="413"/>
      <c r="E3" s="413"/>
      <c r="F3" s="413"/>
      <c r="G3" s="413"/>
      <c r="H3" s="413"/>
      <c r="I3" s="413"/>
      <c r="J3" s="413"/>
      <c r="K3" s="413"/>
      <c r="L3" s="413"/>
      <c r="M3" s="413"/>
      <c r="N3" s="413"/>
      <c r="O3" s="413"/>
      <c r="P3" s="413"/>
      <c r="Q3" s="413"/>
    </row>
    <row r="4" spans="1:17" ht="14.25">
      <c r="A4" s="413"/>
      <c r="B4" s="413"/>
      <c r="C4" s="413"/>
      <c r="D4" s="413"/>
      <c r="E4" s="413"/>
      <c r="F4" s="413"/>
      <c r="G4" s="413"/>
      <c r="H4" s="413"/>
      <c r="I4" s="413"/>
      <c r="J4" s="413"/>
      <c r="K4" s="413"/>
      <c r="L4" s="413"/>
      <c r="M4" s="413"/>
      <c r="N4" s="413"/>
      <c r="O4" s="413"/>
      <c r="P4" s="413"/>
      <c r="Q4" s="413"/>
    </row>
    <row r="5" spans="1:17" ht="14.25">
      <c r="A5" s="413"/>
      <c r="B5" s="413"/>
      <c r="C5" s="413"/>
      <c r="D5" s="413"/>
      <c r="E5" s="413"/>
      <c r="F5" s="413"/>
      <c r="G5" s="413"/>
      <c r="H5" s="413"/>
      <c r="I5" s="413"/>
      <c r="J5" s="413"/>
      <c r="K5" s="413"/>
      <c r="L5" s="413"/>
      <c r="M5" s="413"/>
      <c r="N5" s="413"/>
      <c r="O5" s="413"/>
      <c r="P5" s="413"/>
      <c r="Q5" s="413"/>
    </row>
    <row r="6" spans="1:17" ht="14.25">
      <c r="A6" s="413"/>
      <c r="B6" s="413"/>
      <c r="C6" s="413"/>
      <c r="D6" s="413"/>
      <c r="E6" s="413"/>
      <c r="F6" s="413"/>
      <c r="G6" s="413"/>
      <c r="H6" s="413"/>
      <c r="I6" s="413"/>
      <c r="J6" s="413"/>
      <c r="K6" s="413"/>
      <c r="L6" s="413"/>
      <c r="M6" s="413"/>
      <c r="N6" s="413"/>
      <c r="O6" s="413"/>
      <c r="P6" s="413"/>
      <c r="Q6" s="413"/>
    </row>
    <row r="7" spans="1:17" ht="14.25">
      <c r="A7" s="413"/>
      <c r="B7" s="413"/>
      <c r="C7" s="413"/>
      <c r="D7" s="413"/>
      <c r="E7" s="413"/>
      <c r="F7" s="413"/>
      <c r="G7" s="413"/>
      <c r="H7" s="413"/>
      <c r="I7" s="413"/>
      <c r="J7" s="413"/>
      <c r="K7" s="413"/>
      <c r="L7" s="413"/>
      <c r="M7" s="413"/>
      <c r="N7" s="413"/>
      <c r="O7" s="413"/>
      <c r="P7" s="413"/>
      <c r="Q7" s="413"/>
    </row>
    <row r="8" spans="1:17" ht="14.25">
      <c r="A8" s="413"/>
      <c r="B8" s="413"/>
      <c r="C8" s="413"/>
      <c r="D8" s="413"/>
      <c r="E8" s="413"/>
      <c r="F8" s="413"/>
      <c r="G8" s="413"/>
      <c r="H8" s="413"/>
      <c r="I8" s="413"/>
      <c r="J8" s="413"/>
      <c r="K8" s="413"/>
      <c r="L8" s="413"/>
      <c r="M8" s="413"/>
      <c r="N8" s="413"/>
      <c r="O8" s="413"/>
      <c r="P8" s="413"/>
      <c r="Q8" s="413"/>
    </row>
    <row r="9" spans="1:17" ht="14.25">
      <c r="A9" s="413"/>
      <c r="B9" s="413"/>
      <c r="C9" s="413"/>
      <c r="D9" s="413"/>
      <c r="E9" s="413"/>
      <c r="F9" s="413"/>
      <c r="G9" s="413"/>
      <c r="H9" s="413"/>
      <c r="I9" s="413"/>
      <c r="J9" s="413"/>
      <c r="K9" s="413"/>
      <c r="L9" s="413"/>
      <c r="M9" s="413"/>
      <c r="N9" s="413"/>
      <c r="O9" s="413"/>
      <c r="P9" s="413"/>
      <c r="Q9" s="413"/>
    </row>
    <row r="10" spans="1:17" ht="14.25">
      <c r="A10" s="413"/>
      <c r="B10" s="413"/>
      <c r="C10" s="413"/>
      <c r="D10" s="413"/>
      <c r="E10" s="413"/>
      <c r="F10" s="413"/>
      <c r="G10" s="413"/>
      <c r="H10" s="413"/>
      <c r="I10" s="413"/>
      <c r="J10" s="413"/>
      <c r="K10" s="413"/>
      <c r="L10" s="413"/>
      <c r="M10" s="413"/>
      <c r="N10" s="413"/>
      <c r="O10" s="413"/>
      <c r="P10" s="413"/>
      <c r="Q10" s="413"/>
    </row>
    <row r="11" spans="1:17" ht="14.25">
      <c r="A11" s="413"/>
      <c r="B11" s="413"/>
      <c r="C11" s="413"/>
      <c r="D11" s="413"/>
      <c r="E11" s="413"/>
      <c r="F11" s="413"/>
      <c r="G11" s="413"/>
      <c r="H11" s="413"/>
      <c r="I11" s="413"/>
      <c r="J11" s="413"/>
      <c r="K11" s="413"/>
      <c r="L11" s="413"/>
      <c r="M11" s="413"/>
      <c r="N11" s="413"/>
      <c r="O11" s="413"/>
      <c r="P11" s="413"/>
      <c r="Q11" s="413"/>
    </row>
    <row r="12" spans="1:17" ht="14.25">
      <c r="A12" s="413"/>
      <c r="B12" s="413"/>
      <c r="C12" s="413"/>
      <c r="D12" s="413"/>
      <c r="E12" s="413"/>
      <c r="F12" s="413"/>
      <c r="G12" s="413"/>
      <c r="H12" s="413"/>
      <c r="I12" s="413"/>
      <c r="J12" s="413"/>
      <c r="K12" s="413"/>
      <c r="L12" s="413"/>
      <c r="M12" s="413"/>
      <c r="N12" s="413"/>
      <c r="O12" s="413"/>
      <c r="P12" s="413"/>
      <c r="Q12" s="413"/>
    </row>
    <row r="13" spans="1:17" ht="14.25">
      <c r="A13" s="413"/>
      <c r="B13" s="413"/>
      <c r="C13" s="413"/>
      <c r="D13" s="413"/>
      <c r="E13" s="413"/>
      <c r="F13" s="413"/>
      <c r="G13" s="413"/>
      <c r="H13" s="413"/>
      <c r="I13" s="413"/>
      <c r="J13" s="413"/>
      <c r="K13" s="413"/>
      <c r="L13" s="413"/>
      <c r="M13" s="413"/>
      <c r="N13" s="413"/>
      <c r="O13" s="413"/>
      <c r="P13" s="413"/>
      <c r="Q13" s="413"/>
    </row>
    <row r="14" spans="1:17" ht="14.25">
      <c r="A14" s="413"/>
      <c r="B14" s="413"/>
      <c r="C14" s="413"/>
      <c r="D14" s="413"/>
      <c r="E14" s="413"/>
      <c r="F14" s="413"/>
      <c r="G14" s="413"/>
      <c r="H14" s="413"/>
      <c r="I14" s="413"/>
      <c r="J14" s="413"/>
      <c r="K14" s="413"/>
      <c r="L14" s="413"/>
      <c r="M14" s="413"/>
      <c r="N14" s="413"/>
      <c r="O14" s="413"/>
      <c r="P14" s="413"/>
      <c r="Q14" s="413"/>
    </row>
    <row r="15" spans="1:17" ht="14.25">
      <c r="A15" s="413"/>
      <c r="B15" s="413"/>
      <c r="C15" s="413"/>
      <c r="D15" s="413"/>
      <c r="E15" s="413"/>
      <c r="F15" s="413"/>
      <c r="G15" s="413"/>
      <c r="H15" s="413"/>
      <c r="I15" s="413"/>
      <c r="J15" s="413"/>
      <c r="K15" s="413"/>
      <c r="L15" s="413"/>
      <c r="M15" s="413"/>
      <c r="N15" s="413"/>
      <c r="O15" s="413"/>
      <c r="P15" s="413"/>
      <c r="Q15" s="413"/>
    </row>
    <row r="16" spans="1:17" ht="14.25">
      <c r="A16" s="413"/>
      <c r="B16" s="413"/>
      <c r="C16" s="413"/>
      <c r="D16" s="413"/>
      <c r="E16" s="413"/>
      <c r="F16" s="413"/>
      <c r="G16" s="413"/>
      <c r="H16" s="413"/>
      <c r="I16" s="413"/>
      <c r="J16" s="413"/>
      <c r="K16" s="413"/>
      <c r="L16" s="413"/>
      <c r="M16" s="413"/>
      <c r="N16" s="413"/>
      <c r="O16" s="413"/>
      <c r="P16" s="413"/>
      <c r="Q16" s="413"/>
    </row>
    <row r="17" spans="1:17" ht="14.25">
      <c r="A17" s="413"/>
      <c r="B17" s="413"/>
      <c r="C17" s="413"/>
      <c r="D17" s="413"/>
      <c r="E17" s="413"/>
      <c r="F17" s="413"/>
      <c r="G17" s="413"/>
      <c r="H17" s="413"/>
      <c r="I17" s="413"/>
      <c r="J17" s="413"/>
      <c r="K17" s="413"/>
      <c r="L17" s="413"/>
      <c r="M17" s="413"/>
      <c r="N17" s="413"/>
      <c r="O17" s="413"/>
      <c r="P17" s="413"/>
      <c r="Q17" s="413"/>
    </row>
    <row r="18" spans="1:17" ht="14.25">
      <c r="A18" s="413"/>
      <c r="B18" s="413"/>
      <c r="C18" s="413"/>
      <c r="D18" s="413"/>
      <c r="E18" s="413"/>
      <c r="F18" s="413"/>
      <c r="G18" s="413"/>
      <c r="H18" s="413"/>
      <c r="I18" s="413"/>
      <c r="J18" s="413"/>
      <c r="K18" s="413"/>
      <c r="L18" s="413"/>
      <c r="M18" s="413"/>
      <c r="N18" s="413"/>
      <c r="O18" s="413"/>
      <c r="P18" s="413"/>
      <c r="Q18" s="413"/>
    </row>
    <row r="19" spans="1:17" ht="14.25">
      <c r="A19" s="413"/>
      <c r="B19" s="413"/>
      <c r="C19" s="413"/>
      <c r="D19" s="413"/>
      <c r="E19" s="413"/>
      <c r="F19" s="413"/>
      <c r="G19" s="413"/>
      <c r="H19" s="413"/>
      <c r="I19" s="413"/>
      <c r="J19" s="413"/>
      <c r="K19" s="413"/>
      <c r="L19" s="413"/>
      <c r="M19" s="413"/>
      <c r="N19" s="413"/>
      <c r="O19" s="413"/>
      <c r="P19" s="413"/>
      <c r="Q19" s="413"/>
    </row>
    <row r="20" spans="1:17" ht="14.25">
      <c r="A20" s="413"/>
      <c r="B20" s="413"/>
      <c r="C20" s="413"/>
      <c r="D20" s="413"/>
      <c r="E20" s="413"/>
      <c r="F20" s="413"/>
      <c r="G20" s="413"/>
      <c r="H20" s="413"/>
      <c r="I20" s="413"/>
      <c r="J20" s="413"/>
      <c r="K20" s="413"/>
      <c r="L20" s="413"/>
      <c r="M20" s="413"/>
      <c r="N20" s="413"/>
      <c r="O20" s="413"/>
      <c r="P20" s="413"/>
      <c r="Q20" s="413"/>
    </row>
    <row r="21" spans="1:17" ht="14.25">
      <c r="A21" s="413"/>
      <c r="B21" s="413"/>
      <c r="C21" s="413"/>
      <c r="D21" s="413"/>
      <c r="E21" s="413"/>
      <c r="F21" s="413"/>
      <c r="G21" s="413"/>
      <c r="H21" s="413"/>
      <c r="I21" s="413"/>
      <c r="J21" s="413"/>
      <c r="K21" s="413"/>
      <c r="L21" s="413"/>
      <c r="M21" s="413"/>
      <c r="N21" s="413"/>
      <c r="O21" s="413"/>
      <c r="P21" s="413"/>
      <c r="Q21" s="413"/>
    </row>
    <row r="22" spans="1:17" ht="14.25">
      <c r="A22" s="413"/>
      <c r="B22" s="413"/>
      <c r="C22" s="413"/>
      <c r="D22" s="413"/>
      <c r="E22" s="413"/>
      <c r="F22" s="413"/>
      <c r="G22" s="413"/>
      <c r="H22" s="413"/>
      <c r="I22" s="413"/>
      <c r="J22" s="413"/>
      <c r="K22" s="413"/>
      <c r="L22" s="413"/>
      <c r="M22" s="413"/>
      <c r="N22" s="413"/>
      <c r="O22" s="413"/>
      <c r="P22" s="413"/>
      <c r="Q22" s="413"/>
    </row>
    <row r="23" spans="1:17" ht="14.25">
      <c r="A23" s="413"/>
      <c r="B23" s="413"/>
      <c r="C23" s="413"/>
      <c r="D23" s="413"/>
      <c r="E23" s="413"/>
      <c r="F23" s="413"/>
      <c r="G23" s="413"/>
      <c r="H23" s="413"/>
      <c r="I23" s="413"/>
      <c r="J23" s="413"/>
      <c r="K23" s="413"/>
      <c r="L23" s="413"/>
      <c r="M23" s="413"/>
      <c r="N23" s="413"/>
      <c r="O23" s="413"/>
      <c r="P23" s="413"/>
      <c r="Q23" s="413"/>
    </row>
    <row r="24" spans="1:17" ht="14.25">
      <c r="A24" s="413"/>
      <c r="B24" s="413"/>
      <c r="C24" s="413"/>
      <c r="D24" s="413"/>
      <c r="E24" s="413"/>
      <c r="F24" s="413"/>
      <c r="G24" s="413"/>
      <c r="H24" s="413"/>
      <c r="I24" s="413"/>
      <c r="J24" s="413"/>
      <c r="K24" s="413"/>
      <c r="L24" s="413"/>
      <c r="M24" s="413"/>
      <c r="N24" s="413"/>
      <c r="O24" s="413"/>
      <c r="P24" s="413"/>
      <c r="Q24" s="413"/>
    </row>
    <row r="25" spans="1:17" ht="14.25">
      <c r="A25" s="413"/>
      <c r="B25" s="413"/>
      <c r="C25" s="413"/>
      <c r="D25" s="413"/>
      <c r="E25" s="413"/>
      <c r="F25" s="413"/>
      <c r="G25" s="413"/>
      <c r="H25" s="413"/>
      <c r="I25" s="413"/>
      <c r="J25" s="413"/>
      <c r="K25" s="413"/>
      <c r="L25" s="413"/>
      <c r="M25" s="413"/>
      <c r="N25" s="413"/>
      <c r="O25" s="413"/>
      <c r="P25" s="413"/>
      <c r="Q25" s="413"/>
    </row>
    <row r="26" spans="1:17" ht="14.25">
      <c r="A26" s="413"/>
      <c r="B26" s="413"/>
      <c r="C26" s="413"/>
      <c r="D26" s="413"/>
      <c r="E26" s="413"/>
      <c r="F26" s="413"/>
      <c r="G26" s="413"/>
      <c r="H26" s="413"/>
      <c r="I26" s="413"/>
      <c r="J26" s="413"/>
      <c r="K26" s="413"/>
      <c r="L26" s="413"/>
      <c r="M26" s="413"/>
      <c r="N26" s="413"/>
      <c r="O26" s="413"/>
      <c r="P26" s="413"/>
      <c r="Q26" s="413"/>
    </row>
    <row r="27" spans="1:17" ht="14.25">
      <c r="A27" s="413"/>
      <c r="B27" s="413"/>
      <c r="C27" s="413"/>
      <c r="D27" s="413"/>
      <c r="E27" s="413"/>
      <c r="F27" s="413"/>
      <c r="G27" s="413"/>
      <c r="H27" s="413"/>
      <c r="I27" s="413"/>
      <c r="J27" s="413"/>
      <c r="K27" s="413"/>
      <c r="L27" s="413"/>
      <c r="M27" s="413"/>
      <c r="N27" s="413"/>
      <c r="O27" s="413"/>
      <c r="P27" s="413"/>
      <c r="Q27" s="413"/>
    </row>
    <row r="28" spans="1:17" ht="14.25">
      <c r="A28" s="413"/>
      <c r="B28" s="413"/>
      <c r="C28" s="413"/>
      <c r="D28" s="413"/>
      <c r="E28" s="413"/>
      <c r="F28" s="413"/>
      <c r="G28" s="413"/>
      <c r="H28" s="413"/>
      <c r="I28" s="413"/>
      <c r="J28" s="413"/>
      <c r="K28" s="413"/>
      <c r="L28" s="413"/>
      <c r="M28" s="413"/>
      <c r="N28" s="413"/>
      <c r="O28" s="413"/>
      <c r="P28" s="413"/>
      <c r="Q28" s="413"/>
    </row>
    <row r="29" spans="1:17" ht="14.25">
      <c r="A29" s="413"/>
      <c r="B29" s="413"/>
      <c r="C29" s="413"/>
      <c r="D29" s="413"/>
      <c r="E29" s="413"/>
      <c r="F29" s="413"/>
      <c r="G29" s="413"/>
      <c r="H29" s="413"/>
      <c r="I29" s="413"/>
      <c r="J29" s="413"/>
      <c r="K29" s="413"/>
      <c r="L29" s="413"/>
      <c r="M29" s="413"/>
      <c r="N29" s="413"/>
      <c r="O29" s="413"/>
      <c r="P29" s="413"/>
      <c r="Q29" s="413"/>
    </row>
    <row r="30" spans="1:17" ht="14.25">
      <c r="A30" s="413"/>
      <c r="B30" s="413"/>
      <c r="C30" s="413"/>
      <c r="D30" s="413"/>
      <c r="E30" s="413"/>
      <c r="F30" s="413"/>
      <c r="G30" s="413"/>
      <c r="H30" s="413"/>
      <c r="I30" s="413"/>
      <c r="J30" s="413"/>
      <c r="K30" s="413"/>
      <c r="L30" s="413"/>
      <c r="M30" s="413"/>
      <c r="N30" s="413"/>
      <c r="O30" s="413"/>
      <c r="P30" s="413"/>
      <c r="Q30" s="413"/>
    </row>
  </sheetData>
  <sheetProtection/>
  <mergeCells count="1">
    <mergeCell ref="A2:Q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haslong</cp:lastModifiedBy>
  <cp:lastPrinted>2014-09-05T01:21:44Z</cp:lastPrinted>
  <dcterms:created xsi:type="dcterms:W3CDTF">2013-09-23T00:11:46Z</dcterms:created>
  <dcterms:modified xsi:type="dcterms:W3CDTF">2014-09-15T02:22:56Z</dcterms:modified>
  <cp:category/>
  <cp:version/>
  <cp:contentType/>
  <cp:contentStatus/>
</cp:coreProperties>
</file>